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zezinskab\Desktop\Wyniki_produkcji_roslinnej_2016\"/>
    </mc:Choice>
  </mc:AlternateContent>
  <bookViews>
    <workbookView xWindow="-15" yWindow="5955" windowWidth="19260" windowHeight="6000" tabRatio="741"/>
  </bookViews>
  <sheets>
    <sheet name="tabl 37(1)" sheetId="37" r:id="rId1"/>
    <sheet name="tabl 37(2)" sheetId="38" r:id="rId2"/>
    <sheet name="tabl 37(3)" sheetId="57" r:id="rId3"/>
    <sheet name="tabl 38(1)" sheetId="70" r:id="rId4"/>
    <sheet name="tabl 38(2)" sheetId="69" r:id="rId5"/>
    <sheet name="tabl 38(3)" sheetId="68" r:id="rId6"/>
    <sheet name="tabl 39(1)" sheetId="61" r:id="rId7"/>
    <sheet name="tabl 39(2 )" sheetId="62" r:id="rId8"/>
    <sheet name="tabl 39 (3)" sheetId="78" r:id="rId9"/>
    <sheet name="tabl 40 (1)" sheetId="76" r:id="rId10"/>
    <sheet name="tabl 40 (2)" sheetId="75" r:id="rId11"/>
    <sheet name="tabl 40 (3)" sheetId="74" r:id="rId12"/>
    <sheet name="tabl 41(1)" sheetId="73" r:id="rId13"/>
    <sheet name="tabl 41(2)" sheetId="72" r:id="rId14"/>
    <sheet name="tabl 41(3)" sheetId="71" r:id="rId15"/>
  </sheets>
  <definedNames>
    <definedName name="_xlnm.Print_Area" localSheetId="0">'tabl 37(1)'!$B$1:$H$33</definedName>
    <definedName name="_xlnm.Print_Area" localSheetId="1">'tabl 37(2)'!$B$1:$H$32</definedName>
    <definedName name="_xlnm.Print_Area" localSheetId="6">'tabl 39(1)'!$B$1:$H$33</definedName>
    <definedName name="_xlnm.Print_Area" localSheetId="7">'tabl 39(2 )'!$B$1:$H$32</definedName>
  </definedNames>
  <calcPr calcId="152511"/>
</workbook>
</file>

<file path=xl/calcChain.xml><?xml version="1.0" encoding="utf-8"?>
<calcChain xmlns="http://schemas.openxmlformats.org/spreadsheetml/2006/main">
  <c r="J21" i="62" l="1"/>
  <c r="M21" i="62" s="1"/>
  <c r="K21" i="38"/>
  <c r="N21" i="38" s="1"/>
  <c r="J23" i="68"/>
  <c r="K23" i="68"/>
  <c r="N23" i="68" s="1"/>
  <c r="J24" i="68"/>
  <c r="M24" i="68" s="1"/>
  <c r="J25" i="68"/>
  <c r="M25" i="68" s="1"/>
  <c r="K25" i="68"/>
  <c r="M27" i="78"/>
  <c r="J6" i="37"/>
  <c r="M6" i="37" s="1"/>
  <c r="L6" i="37"/>
  <c r="J38" i="73"/>
  <c r="K31" i="78"/>
  <c r="N31" i="78"/>
  <c r="J31" i="78"/>
  <c r="M31" i="78"/>
  <c r="I31" i="78"/>
  <c r="L31" i="78" s="1"/>
  <c r="K30" i="78"/>
  <c r="J30" i="78"/>
  <c r="M30" i="78" s="1"/>
  <c r="I30" i="78"/>
  <c r="L30" i="78" s="1"/>
  <c r="K29" i="78"/>
  <c r="N29" i="78" s="1"/>
  <c r="J29" i="78"/>
  <c r="M29" i="78" s="1"/>
  <c r="I29" i="78"/>
  <c r="L29" i="78"/>
  <c r="K28" i="78"/>
  <c r="J28" i="78"/>
  <c r="M28" i="78" s="1"/>
  <c r="I28" i="78"/>
  <c r="L28" i="78" s="1"/>
  <c r="L27" i="78"/>
  <c r="K27" i="78"/>
  <c r="N27" i="78" s="1"/>
  <c r="K26" i="78"/>
  <c r="N26" i="78" s="1"/>
  <c r="J26" i="78"/>
  <c r="M26" i="78" s="1"/>
  <c r="I26" i="78"/>
  <c r="L26" i="78" s="1"/>
  <c r="K25" i="78"/>
  <c r="N25" i="78"/>
  <c r="J25" i="78"/>
  <c r="M25" i="78" s="1"/>
  <c r="I25" i="78"/>
  <c r="L25" i="78" s="1"/>
  <c r="K23" i="78"/>
  <c r="N23" i="78" s="1"/>
  <c r="J23" i="78"/>
  <c r="M23" i="78" s="1"/>
  <c r="I23" i="78"/>
  <c r="L23" i="78" s="1"/>
  <c r="J17" i="62"/>
  <c r="M17" i="62" s="1"/>
  <c r="K17" i="62"/>
  <c r="N17" i="62" s="1"/>
  <c r="L17" i="62"/>
  <c r="O17" i="62"/>
  <c r="K26" i="69"/>
  <c r="N26" i="69" s="1"/>
  <c r="L31" i="71"/>
  <c r="O31" i="71" s="1"/>
  <c r="K31" i="71"/>
  <c r="N31" i="71" s="1"/>
  <c r="J31" i="71"/>
  <c r="M31" i="71" s="1"/>
  <c r="L30" i="71"/>
  <c r="O30" i="71" s="1"/>
  <c r="K30" i="71"/>
  <c r="N30" i="71"/>
  <c r="J30" i="71"/>
  <c r="M30" i="71" s="1"/>
  <c r="L29" i="71"/>
  <c r="O29" i="71" s="1"/>
  <c r="K29" i="71"/>
  <c r="N29" i="71" s="1"/>
  <c r="J29" i="71"/>
  <c r="M29" i="71" s="1"/>
  <c r="L28" i="71"/>
  <c r="O28" i="71" s="1"/>
  <c r="K28" i="71"/>
  <c r="N28" i="71"/>
  <c r="J28" i="71"/>
  <c r="M28" i="71" s="1"/>
  <c r="L27" i="71"/>
  <c r="O27" i="71" s="1"/>
  <c r="K27" i="71"/>
  <c r="N27" i="71" s="1"/>
  <c r="J27" i="71"/>
  <c r="M27" i="71"/>
  <c r="L26" i="71"/>
  <c r="O26" i="71" s="1"/>
  <c r="K26" i="71"/>
  <c r="N26" i="71" s="1"/>
  <c r="J26" i="71"/>
  <c r="M26" i="71" s="1"/>
  <c r="L25" i="71"/>
  <c r="O25" i="71" s="1"/>
  <c r="K25" i="71"/>
  <c r="N25" i="71" s="1"/>
  <c r="J25" i="71"/>
  <c r="M25" i="71" s="1"/>
  <c r="L24" i="71"/>
  <c r="J24" i="71"/>
  <c r="L23" i="71"/>
  <c r="O23" i="71" s="1"/>
  <c r="K23" i="71"/>
  <c r="N23" i="71" s="1"/>
  <c r="J23" i="71"/>
  <c r="M23" i="71" s="1"/>
  <c r="E98" i="72"/>
  <c r="H98" i="72" s="1"/>
  <c r="C98" i="72"/>
  <c r="F98" i="72" s="1"/>
  <c r="H96" i="72"/>
  <c r="G96" i="72"/>
  <c r="F96" i="72"/>
  <c r="F93" i="72"/>
  <c r="H92" i="72"/>
  <c r="H93" i="72" s="1"/>
  <c r="E92" i="72"/>
  <c r="D92" i="72" s="1"/>
  <c r="L46" i="72"/>
  <c r="O46" i="72" s="1"/>
  <c r="K46" i="72"/>
  <c r="N46" i="72" s="1"/>
  <c r="J46" i="72"/>
  <c r="M46" i="72" s="1"/>
  <c r="L45" i="72"/>
  <c r="O45" i="72" s="1"/>
  <c r="L44" i="72"/>
  <c r="O44" i="72" s="1"/>
  <c r="L43" i="72"/>
  <c r="O43" i="72" s="1"/>
  <c r="L42" i="72"/>
  <c r="O42" i="72" s="1"/>
  <c r="L41" i="72"/>
  <c r="O41" i="72" s="1"/>
  <c r="K41" i="72"/>
  <c r="N41" i="72" s="1"/>
  <c r="J41" i="72"/>
  <c r="M41" i="72" s="1"/>
  <c r="L38" i="72"/>
  <c r="O38" i="72" s="1"/>
  <c r="K38" i="72"/>
  <c r="N38" i="72" s="1"/>
  <c r="J38" i="72"/>
  <c r="M38" i="72" s="1"/>
  <c r="L37" i="72"/>
  <c r="O37" i="72" s="1"/>
  <c r="K37" i="72"/>
  <c r="N37" i="72" s="1"/>
  <c r="J37" i="72"/>
  <c r="M37" i="72" s="1"/>
  <c r="L35" i="72"/>
  <c r="O35" i="72" s="1"/>
  <c r="K35" i="72"/>
  <c r="N35" i="72" s="1"/>
  <c r="J35" i="72"/>
  <c r="M35" i="72" s="1"/>
  <c r="L34" i="72"/>
  <c r="O34" i="72"/>
  <c r="K34" i="72"/>
  <c r="N34" i="72" s="1"/>
  <c r="J34" i="72"/>
  <c r="M34" i="72" s="1"/>
  <c r="L32" i="72"/>
  <c r="O32" i="72" s="1"/>
  <c r="K32" i="72"/>
  <c r="N32" i="72"/>
  <c r="J32" i="72"/>
  <c r="M32" i="72" s="1"/>
  <c r="L31" i="72"/>
  <c r="O31" i="72" s="1"/>
  <c r="K31" i="72"/>
  <c r="N31" i="72" s="1"/>
  <c r="J31" i="72"/>
  <c r="M31" i="72" s="1"/>
  <c r="L30" i="72"/>
  <c r="O30" i="72" s="1"/>
  <c r="K30" i="72"/>
  <c r="N30" i="72" s="1"/>
  <c r="J30" i="72"/>
  <c r="M30" i="72" s="1"/>
  <c r="L28" i="72"/>
  <c r="O28" i="72" s="1"/>
  <c r="K28" i="72"/>
  <c r="N28" i="72" s="1"/>
  <c r="J28" i="72"/>
  <c r="M28" i="72"/>
  <c r="L27" i="72"/>
  <c r="O27" i="72" s="1"/>
  <c r="K27" i="72"/>
  <c r="N27" i="72"/>
  <c r="J27" i="72"/>
  <c r="M27" i="72" s="1"/>
  <c r="L26" i="72"/>
  <c r="O26" i="72" s="1"/>
  <c r="K26" i="72"/>
  <c r="N26" i="72" s="1"/>
  <c r="J26" i="72"/>
  <c r="M26" i="72"/>
  <c r="L25" i="72"/>
  <c r="O25" i="72" s="1"/>
  <c r="K25" i="72"/>
  <c r="N25" i="72"/>
  <c r="J25" i="72"/>
  <c r="M25" i="72" s="1"/>
  <c r="L24" i="72"/>
  <c r="O24" i="72"/>
  <c r="K24" i="72"/>
  <c r="N24" i="72" s="1"/>
  <c r="J24" i="72"/>
  <c r="M24" i="72" s="1"/>
  <c r="L23" i="72"/>
  <c r="O23" i="72" s="1"/>
  <c r="K23" i="72"/>
  <c r="N23" i="72"/>
  <c r="J23" i="72"/>
  <c r="M23" i="72" s="1"/>
  <c r="L22" i="72"/>
  <c r="O22" i="72"/>
  <c r="K22" i="72"/>
  <c r="N22" i="72" s="1"/>
  <c r="J22" i="72"/>
  <c r="M22" i="72" s="1"/>
  <c r="L21" i="72"/>
  <c r="O21" i="72" s="1"/>
  <c r="K21" i="72"/>
  <c r="N21" i="72" s="1"/>
  <c r="J21" i="72"/>
  <c r="M21" i="72" s="1"/>
  <c r="L20" i="72"/>
  <c r="O20" i="72"/>
  <c r="K20" i="72"/>
  <c r="N20" i="72" s="1"/>
  <c r="J20" i="72"/>
  <c r="M20" i="72" s="1"/>
  <c r="L19" i="72"/>
  <c r="O19" i="72" s="1"/>
  <c r="K19" i="72"/>
  <c r="N19" i="72"/>
  <c r="J19" i="72"/>
  <c r="M19" i="72" s="1"/>
  <c r="L18" i="72"/>
  <c r="O18" i="72" s="1"/>
  <c r="K18" i="72"/>
  <c r="N18" i="72" s="1"/>
  <c r="J18" i="72"/>
  <c r="M18" i="72" s="1"/>
  <c r="L17" i="72"/>
  <c r="O17" i="72" s="1"/>
  <c r="K17" i="72"/>
  <c r="N17" i="72"/>
  <c r="J17" i="72"/>
  <c r="M17" i="72" s="1"/>
  <c r="L16" i="72"/>
  <c r="O16" i="72" s="1"/>
  <c r="K16" i="72"/>
  <c r="N16" i="72" s="1"/>
  <c r="J16" i="72"/>
  <c r="M16" i="72" s="1"/>
  <c r="L15" i="72"/>
  <c r="O15" i="72" s="1"/>
  <c r="K15" i="72"/>
  <c r="N15" i="72"/>
  <c r="J15" i="72"/>
  <c r="M15" i="72" s="1"/>
  <c r="L46" i="73"/>
  <c r="O46" i="73" s="1"/>
  <c r="K46" i="73"/>
  <c r="N46" i="73" s="1"/>
  <c r="J46" i="73"/>
  <c r="M46" i="73"/>
  <c r="L44" i="73"/>
  <c r="O44" i="73" s="1"/>
  <c r="K44" i="73"/>
  <c r="N44" i="73" s="1"/>
  <c r="J44" i="73"/>
  <c r="M44" i="73" s="1"/>
  <c r="L43" i="73"/>
  <c r="O43" i="73" s="1"/>
  <c r="K43" i="73"/>
  <c r="N43" i="73" s="1"/>
  <c r="J43" i="73"/>
  <c r="M43" i="73"/>
  <c r="L42" i="73"/>
  <c r="O42" i="73" s="1"/>
  <c r="K42" i="73"/>
  <c r="N42" i="73"/>
  <c r="J42" i="73"/>
  <c r="M42" i="73" s="1"/>
  <c r="L39" i="73"/>
  <c r="O39" i="73" s="1"/>
  <c r="K39" i="73"/>
  <c r="N39" i="73" s="1"/>
  <c r="J39" i="73"/>
  <c r="M39" i="73" s="1"/>
  <c r="L37" i="73"/>
  <c r="O37" i="73" s="1"/>
  <c r="K37" i="73"/>
  <c r="N37" i="73" s="1"/>
  <c r="J37" i="73"/>
  <c r="M37" i="73" s="1"/>
  <c r="L36" i="73"/>
  <c r="O36" i="73" s="1"/>
  <c r="K36" i="73"/>
  <c r="N36" i="73" s="1"/>
  <c r="J36" i="73"/>
  <c r="M36" i="73" s="1"/>
  <c r="L35" i="73"/>
  <c r="O35" i="73" s="1"/>
  <c r="K35" i="73"/>
  <c r="N35" i="73" s="1"/>
  <c r="J35" i="73"/>
  <c r="M35" i="73" s="1"/>
  <c r="L33" i="73"/>
  <c r="O33" i="73"/>
  <c r="K33" i="73"/>
  <c r="N33" i="73" s="1"/>
  <c r="J33" i="73"/>
  <c r="M33" i="73" s="1"/>
  <c r="L32" i="73"/>
  <c r="O32" i="73" s="1"/>
  <c r="K32" i="73"/>
  <c r="N32" i="73" s="1"/>
  <c r="J32" i="73"/>
  <c r="M32" i="73" s="1"/>
  <c r="L31" i="73"/>
  <c r="O31" i="73"/>
  <c r="K31" i="73"/>
  <c r="N31" i="73" s="1"/>
  <c r="J31" i="73"/>
  <c r="M31" i="73" s="1"/>
  <c r="L30" i="73"/>
  <c r="O30" i="73" s="1"/>
  <c r="K30" i="73"/>
  <c r="N30" i="73"/>
  <c r="J30" i="73"/>
  <c r="M30" i="73" s="1"/>
  <c r="L29" i="73"/>
  <c r="O29" i="73" s="1"/>
  <c r="K29" i="73"/>
  <c r="N29" i="73" s="1"/>
  <c r="J29" i="73"/>
  <c r="M29" i="73" s="1"/>
  <c r="L27" i="73"/>
  <c r="O27" i="73" s="1"/>
  <c r="K27" i="73"/>
  <c r="N27" i="73"/>
  <c r="J27" i="73"/>
  <c r="M27" i="73" s="1"/>
  <c r="L26" i="73"/>
  <c r="O26" i="73"/>
  <c r="K26" i="73"/>
  <c r="N26" i="73" s="1"/>
  <c r="J26" i="73"/>
  <c r="M26" i="73" s="1"/>
  <c r="L25" i="73"/>
  <c r="O25" i="73" s="1"/>
  <c r="K25" i="73"/>
  <c r="N25" i="73"/>
  <c r="J25" i="73"/>
  <c r="M25" i="73" s="1"/>
  <c r="L24" i="73"/>
  <c r="O24" i="73" s="1"/>
  <c r="K24" i="73"/>
  <c r="N24" i="73" s="1"/>
  <c r="J24" i="73"/>
  <c r="M24" i="73" s="1"/>
  <c r="L23" i="73"/>
  <c r="O23" i="73"/>
  <c r="K23" i="73"/>
  <c r="N23" i="73" s="1"/>
  <c r="J23" i="73"/>
  <c r="M23" i="73"/>
  <c r="L22" i="73"/>
  <c r="O22" i="73" s="1"/>
  <c r="K22" i="73"/>
  <c r="N22" i="73"/>
  <c r="J22" i="73"/>
  <c r="M22" i="73" s="1"/>
  <c r="L21" i="73"/>
  <c r="O21" i="73"/>
  <c r="K21" i="73"/>
  <c r="N21" i="73" s="1"/>
  <c r="J21" i="73"/>
  <c r="M21" i="73"/>
  <c r="L20" i="73"/>
  <c r="O20" i="73" s="1"/>
  <c r="K20" i="73"/>
  <c r="N20" i="73"/>
  <c r="J20" i="73"/>
  <c r="M20" i="73" s="1"/>
  <c r="L19" i="73"/>
  <c r="O19" i="73"/>
  <c r="K19" i="73"/>
  <c r="N19" i="73" s="1"/>
  <c r="J19" i="73"/>
  <c r="M19" i="73"/>
  <c r="L18" i="73"/>
  <c r="O18" i="73" s="1"/>
  <c r="K18" i="73"/>
  <c r="N18" i="73"/>
  <c r="J18" i="73"/>
  <c r="M18" i="73" s="1"/>
  <c r="L17" i="73"/>
  <c r="O17" i="73"/>
  <c r="K17" i="73"/>
  <c r="N17" i="73" s="1"/>
  <c r="J17" i="73"/>
  <c r="M17" i="73"/>
  <c r="L16" i="73"/>
  <c r="O16" i="73" s="1"/>
  <c r="K16" i="73"/>
  <c r="N16" i="73"/>
  <c r="J16" i="73"/>
  <c r="M16" i="73" s="1"/>
  <c r="L15" i="73"/>
  <c r="O15" i="73"/>
  <c r="K15" i="73"/>
  <c r="N15" i="73" s="1"/>
  <c r="J15" i="73"/>
  <c r="M15" i="73"/>
  <c r="L14" i="73"/>
  <c r="O14" i="73" s="1"/>
  <c r="K14" i="73"/>
  <c r="N14" i="73"/>
  <c r="J14" i="73"/>
  <c r="M14" i="73" s="1"/>
  <c r="L13" i="73"/>
  <c r="O13" i="73"/>
  <c r="K13" i="73"/>
  <c r="N13" i="73" s="1"/>
  <c r="J13" i="73"/>
  <c r="M13" i="73"/>
  <c r="L12" i="73"/>
  <c r="O12" i="73" s="1"/>
  <c r="K12" i="73"/>
  <c r="N12" i="73"/>
  <c r="J12" i="73"/>
  <c r="M12" i="73" s="1"/>
  <c r="L11" i="73"/>
  <c r="O11" i="73"/>
  <c r="K11" i="73"/>
  <c r="N11" i="73" s="1"/>
  <c r="J11" i="73"/>
  <c r="M11" i="73"/>
  <c r="L10" i="73"/>
  <c r="O10" i="73" s="1"/>
  <c r="K10" i="73"/>
  <c r="N10" i="73"/>
  <c r="J10" i="73"/>
  <c r="M10" i="73" s="1"/>
  <c r="L9" i="73"/>
  <c r="O9" i="73"/>
  <c r="K9" i="73"/>
  <c r="N9" i="73" s="1"/>
  <c r="J9" i="73"/>
  <c r="M9" i="73"/>
  <c r="L8" i="73"/>
  <c r="O8" i="73" s="1"/>
  <c r="K8" i="73"/>
  <c r="N8" i="73"/>
  <c r="J8" i="73"/>
  <c r="M8" i="73" s="1"/>
  <c r="L7" i="73"/>
  <c r="O7" i="73"/>
  <c r="K7" i="73"/>
  <c r="N7" i="73" s="1"/>
  <c r="J7" i="73"/>
  <c r="M7" i="73"/>
  <c r="L6" i="73"/>
  <c r="O6" i="73" s="1"/>
  <c r="K6" i="73"/>
  <c r="N6" i="73"/>
  <c r="J6" i="73"/>
  <c r="M6" i="73" s="1"/>
  <c r="L31" i="74"/>
  <c r="O31" i="74"/>
  <c r="K31" i="74"/>
  <c r="N31" i="74" s="1"/>
  <c r="J31" i="74"/>
  <c r="M31" i="74"/>
  <c r="L30" i="74"/>
  <c r="O30" i="74" s="1"/>
  <c r="K30" i="74"/>
  <c r="N30" i="74"/>
  <c r="J30" i="74"/>
  <c r="M30" i="74" s="1"/>
  <c r="L29" i="74"/>
  <c r="O29" i="74"/>
  <c r="K29" i="74"/>
  <c r="N29" i="74" s="1"/>
  <c r="J29" i="74"/>
  <c r="M29" i="74"/>
  <c r="L28" i="74"/>
  <c r="O28" i="74" s="1"/>
  <c r="K28" i="74"/>
  <c r="N28" i="74"/>
  <c r="J28" i="74"/>
  <c r="M28" i="74" s="1"/>
  <c r="L27" i="74"/>
  <c r="O27" i="74"/>
  <c r="K27" i="74"/>
  <c r="N27" i="74" s="1"/>
  <c r="J27" i="74"/>
  <c r="M27" i="74"/>
  <c r="L26" i="74"/>
  <c r="O26" i="74" s="1"/>
  <c r="K26" i="74"/>
  <c r="N26" i="74"/>
  <c r="J26" i="74"/>
  <c r="M26" i="74"/>
  <c r="L25" i="74"/>
  <c r="O25" i="74"/>
  <c r="K25" i="74"/>
  <c r="N25" i="74"/>
  <c r="J25" i="74"/>
  <c r="M25" i="74"/>
  <c r="L24" i="74"/>
  <c r="J24" i="74"/>
  <c r="M24" i="74" s="1"/>
  <c r="L23" i="74"/>
  <c r="O23" i="74"/>
  <c r="K23" i="74"/>
  <c r="N23" i="74"/>
  <c r="J23" i="74"/>
  <c r="M23" i="74"/>
  <c r="E98" i="75"/>
  <c r="H98" i="75"/>
  <c r="C98" i="75"/>
  <c r="F98" i="75"/>
  <c r="H96" i="75"/>
  <c r="G96" i="75"/>
  <c r="F96" i="75"/>
  <c r="F93" i="75"/>
  <c r="H92" i="75"/>
  <c r="H93" i="75"/>
  <c r="E92" i="75"/>
  <c r="D92" i="75"/>
  <c r="L46" i="75"/>
  <c r="O46" i="75" s="1"/>
  <c r="K46" i="75"/>
  <c r="N46" i="75" s="1"/>
  <c r="J46" i="75"/>
  <c r="M46" i="75" s="1"/>
  <c r="L45" i="75"/>
  <c r="O45" i="75" s="1"/>
  <c r="L44" i="75"/>
  <c r="O44" i="75" s="1"/>
  <c r="L43" i="75"/>
  <c r="O43" i="75" s="1"/>
  <c r="L42" i="75"/>
  <c r="O42" i="75" s="1"/>
  <c r="L41" i="75"/>
  <c r="O41" i="75" s="1"/>
  <c r="K41" i="75"/>
  <c r="N41" i="75" s="1"/>
  <c r="J41" i="75"/>
  <c r="M41" i="75" s="1"/>
  <c r="L38" i="75"/>
  <c r="O38" i="75" s="1"/>
  <c r="K38" i="75"/>
  <c r="N38" i="75" s="1"/>
  <c r="J38" i="75"/>
  <c r="M38" i="75" s="1"/>
  <c r="L37" i="75"/>
  <c r="O37" i="75" s="1"/>
  <c r="K37" i="75"/>
  <c r="N37" i="75" s="1"/>
  <c r="J37" i="75"/>
  <c r="M37" i="75" s="1"/>
  <c r="L35" i="75"/>
  <c r="O35" i="75" s="1"/>
  <c r="K35" i="75"/>
  <c r="N35" i="75" s="1"/>
  <c r="J35" i="75"/>
  <c r="M35" i="75" s="1"/>
  <c r="L34" i="75"/>
  <c r="O34" i="75" s="1"/>
  <c r="K34" i="75"/>
  <c r="N34" i="75" s="1"/>
  <c r="J34" i="75"/>
  <c r="M34" i="75" s="1"/>
  <c r="L32" i="75"/>
  <c r="O32" i="75"/>
  <c r="K32" i="75"/>
  <c r="N32" i="75"/>
  <c r="J32" i="75"/>
  <c r="M32" i="75"/>
  <c r="L31" i="75"/>
  <c r="O31" i="75"/>
  <c r="K31" i="75"/>
  <c r="N31" i="75"/>
  <c r="J31" i="75"/>
  <c r="M31" i="75"/>
  <c r="L30" i="75"/>
  <c r="O30" i="75"/>
  <c r="K30" i="75"/>
  <c r="N30" i="75"/>
  <c r="J30" i="75"/>
  <c r="M30" i="75"/>
  <c r="L28" i="75"/>
  <c r="O28" i="75"/>
  <c r="K28" i="75"/>
  <c r="N28" i="75"/>
  <c r="J28" i="75"/>
  <c r="M28" i="75"/>
  <c r="L27" i="75"/>
  <c r="O27" i="75"/>
  <c r="K27" i="75"/>
  <c r="N27" i="75"/>
  <c r="J27" i="75"/>
  <c r="M27" i="75"/>
  <c r="L26" i="75"/>
  <c r="O26" i="75"/>
  <c r="K26" i="75"/>
  <c r="N26" i="75"/>
  <c r="J26" i="75"/>
  <c r="M26" i="75"/>
  <c r="L25" i="75"/>
  <c r="O25" i="75"/>
  <c r="K25" i="75"/>
  <c r="N25" i="75"/>
  <c r="J25" i="75"/>
  <c r="M25" i="75"/>
  <c r="L24" i="75"/>
  <c r="O24" i="75"/>
  <c r="K24" i="75"/>
  <c r="N24" i="75"/>
  <c r="J24" i="75"/>
  <c r="M24" i="75"/>
  <c r="L23" i="75"/>
  <c r="O23" i="75"/>
  <c r="K23" i="75"/>
  <c r="N23" i="75"/>
  <c r="J23" i="75"/>
  <c r="M23" i="75"/>
  <c r="L22" i="75"/>
  <c r="O22" i="75"/>
  <c r="K22" i="75"/>
  <c r="N22" i="75"/>
  <c r="J22" i="75"/>
  <c r="M22" i="75"/>
  <c r="L21" i="75"/>
  <c r="O21" i="75"/>
  <c r="K21" i="75"/>
  <c r="N21" i="75"/>
  <c r="J21" i="75"/>
  <c r="M21" i="75"/>
  <c r="L20" i="75"/>
  <c r="O20" i="75"/>
  <c r="K20" i="75"/>
  <c r="N20" i="75"/>
  <c r="J20" i="75"/>
  <c r="M20" i="75"/>
  <c r="L19" i="75"/>
  <c r="O19" i="75"/>
  <c r="K19" i="75"/>
  <c r="N19" i="75"/>
  <c r="J19" i="75"/>
  <c r="M19" i="75"/>
  <c r="L18" i="75"/>
  <c r="O18" i="75"/>
  <c r="K18" i="75"/>
  <c r="N18" i="75"/>
  <c r="J18" i="75"/>
  <c r="M18" i="75"/>
  <c r="L17" i="75"/>
  <c r="O17" i="75"/>
  <c r="K17" i="75"/>
  <c r="N17" i="75"/>
  <c r="J17" i="75"/>
  <c r="M17" i="75"/>
  <c r="L16" i="75"/>
  <c r="O16" i="75"/>
  <c r="K16" i="75"/>
  <c r="N16" i="75"/>
  <c r="J16" i="75"/>
  <c r="M16" i="75"/>
  <c r="L15" i="75"/>
  <c r="O15" i="75"/>
  <c r="K15" i="75"/>
  <c r="N15" i="75"/>
  <c r="J15" i="75"/>
  <c r="M15" i="75"/>
  <c r="L46" i="76"/>
  <c r="O46" i="76"/>
  <c r="K46" i="76"/>
  <c r="N46" i="76"/>
  <c r="J46" i="76"/>
  <c r="M46" i="76"/>
  <c r="L44" i="76"/>
  <c r="O44" i="76"/>
  <c r="K44" i="76"/>
  <c r="N44" i="76"/>
  <c r="J44" i="76"/>
  <c r="M44" i="76"/>
  <c r="L43" i="76"/>
  <c r="O43" i="76"/>
  <c r="K43" i="76"/>
  <c r="N43" i="76"/>
  <c r="J43" i="76"/>
  <c r="M43" i="76"/>
  <c r="L42" i="76"/>
  <c r="O42" i="76"/>
  <c r="K42" i="76"/>
  <c r="N42" i="76"/>
  <c r="J42" i="76"/>
  <c r="M42" i="76"/>
  <c r="L39" i="76"/>
  <c r="O39" i="76" s="1"/>
  <c r="K39" i="76"/>
  <c r="N39" i="76" s="1"/>
  <c r="J39" i="76"/>
  <c r="M39" i="76" s="1"/>
  <c r="L38" i="76"/>
  <c r="J38" i="76"/>
  <c r="M38" i="76" s="1"/>
  <c r="L37" i="76"/>
  <c r="O37" i="76" s="1"/>
  <c r="K37" i="76"/>
  <c r="N37" i="76" s="1"/>
  <c r="J37" i="76"/>
  <c r="M37" i="76" s="1"/>
  <c r="L36" i="76"/>
  <c r="O36" i="76" s="1"/>
  <c r="K36" i="76"/>
  <c r="N36" i="76" s="1"/>
  <c r="J36" i="76"/>
  <c r="M36" i="76" s="1"/>
  <c r="L35" i="76"/>
  <c r="O35" i="76" s="1"/>
  <c r="K35" i="76"/>
  <c r="N35" i="76" s="1"/>
  <c r="J35" i="76"/>
  <c r="M35" i="76" s="1"/>
  <c r="L33" i="76"/>
  <c r="O33" i="76" s="1"/>
  <c r="K33" i="76"/>
  <c r="N33" i="76"/>
  <c r="J33" i="76"/>
  <c r="M33" i="76" s="1"/>
  <c r="L32" i="76"/>
  <c r="O32" i="76"/>
  <c r="K32" i="76"/>
  <c r="N32" i="76" s="1"/>
  <c r="J32" i="76"/>
  <c r="M32" i="76" s="1"/>
  <c r="L31" i="76"/>
  <c r="O31" i="76" s="1"/>
  <c r="K31" i="76"/>
  <c r="N31" i="76" s="1"/>
  <c r="J31" i="76"/>
  <c r="M31" i="76" s="1"/>
  <c r="L30" i="76"/>
  <c r="O30" i="76"/>
  <c r="K30" i="76"/>
  <c r="N30" i="76" s="1"/>
  <c r="J30" i="76"/>
  <c r="M30" i="76" s="1"/>
  <c r="L29" i="76"/>
  <c r="O29" i="76" s="1"/>
  <c r="K29" i="76"/>
  <c r="N29" i="76"/>
  <c r="J29" i="76"/>
  <c r="M29" i="76" s="1"/>
  <c r="L27" i="76"/>
  <c r="O27" i="76" s="1"/>
  <c r="K27" i="76"/>
  <c r="N27" i="76" s="1"/>
  <c r="J27" i="76"/>
  <c r="M27" i="76" s="1"/>
  <c r="L26" i="76"/>
  <c r="O26" i="76" s="1"/>
  <c r="K26" i="76"/>
  <c r="N26" i="76"/>
  <c r="J26" i="76"/>
  <c r="M26" i="76" s="1"/>
  <c r="L25" i="76"/>
  <c r="O25" i="76"/>
  <c r="K25" i="76"/>
  <c r="N25" i="76" s="1"/>
  <c r="J25" i="76"/>
  <c r="M25" i="76" s="1"/>
  <c r="L24" i="76"/>
  <c r="O24" i="76" s="1"/>
  <c r="K24" i="76"/>
  <c r="N24" i="76"/>
  <c r="J24" i="76"/>
  <c r="M24" i="76" s="1"/>
  <c r="L23" i="76"/>
  <c r="O23" i="76"/>
  <c r="K23" i="76"/>
  <c r="N23" i="76" s="1"/>
  <c r="J23" i="76"/>
  <c r="M23" i="76"/>
  <c r="L22" i="76"/>
  <c r="O22" i="76" s="1"/>
  <c r="K22" i="76"/>
  <c r="N22" i="76" s="1"/>
  <c r="J22" i="76"/>
  <c r="M22" i="76" s="1"/>
  <c r="L21" i="76"/>
  <c r="O21" i="76"/>
  <c r="K21" i="76"/>
  <c r="N21" i="76" s="1"/>
  <c r="J21" i="76"/>
  <c r="M21" i="76"/>
  <c r="L20" i="76"/>
  <c r="O20" i="76" s="1"/>
  <c r="K20" i="76"/>
  <c r="N20" i="76" s="1"/>
  <c r="J20" i="76"/>
  <c r="M20" i="76" s="1"/>
  <c r="L19" i="76"/>
  <c r="O19" i="76" s="1"/>
  <c r="K19" i="76"/>
  <c r="N19" i="76" s="1"/>
  <c r="J19" i="76"/>
  <c r="M19" i="76"/>
  <c r="L18" i="76"/>
  <c r="O18" i="76" s="1"/>
  <c r="K18" i="76"/>
  <c r="N18" i="76" s="1"/>
  <c r="J18" i="76"/>
  <c r="M18" i="76" s="1"/>
  <c r="L17" i="76"/>
  <c r="O17" i="76"/>
  <c r="K17" i="76"/>
  <c r="N17" i="76" s="1"/>
  <c r="J17" i="76"/>
  <c r="M17" i="76" s="1"/>
  <c r="L16" i="76"/>
  <c r="O16" i="76" s="1"/>
  <c r="K16" i="76"/>
  <c r="N16" i="76" s="1"/>
  <c r="J16" i="76"/>
  <c r="M16" i="76" s="1"/>
  <c r="L15" i="76"/>
  <c r="O15" i="76"/>
  <c r="K15" i="76"/>
  <c r="N15" i="76" s="1"/>
  <c r="J15" i="76"/>
  <c r="M15" i="76"/>
  <c r="L14" i="76"/>
  <c r="O14" i="76" s="1"/>
  <c r="K14" i="76"/>
  <c r="N14" i="76" s="1"/>
  <c r="J14" i="76"/>
  <c r="M14" i="76" s="1"/>
  <c r="L13" i="76"/>
  <c r="O13" i="76"/>
  <c r="K13" i="76"/>
  <c r="N13" i="76" s="1"/>
  <c r="J13" i="76"/>
  <c r="M13" i="76"/>
  <c r="L12" i="76"/>
  <c r="O12" i="76" s="1"/>
  <c r="K12" i="76"/>
  <c r="N12" i="76" s="1"/>
  <c r="J12" i="76"/>
  <c r="M12" i="76" s="1"/>
  <c r="L11" i="76"/>
  <c r="O11" i="76" s="1"/>
  <c r="K11" i="76"/>
  <c r="N11" i="76" s="1"/>
  <c r="J11" i="76"/>
  <c r="M11" i="76"/>
  <c r="L10" i="76"/>
  <c r="O10" i="76" s="1"/>
  <c r="K10" i="76"/>
  <c r="N10" i="76" s="1"/>
  <c r="J10" i="76"/>
  <c r="M10" i="76" s="1"/>
  <c r="L9" i="76"/>
  <c r="O9" i="76" s="1"/>
  <c r="K9" i="76"/>
  <c r="N9" i="76" s="1"/>
  <c r="J9" i="76"/>
  <c r="M9" i="76" s="1"/>
  <c r="L8" i="76"/>
  <c r="O8" i="76" s="1"/>
  <c r="K8" i="76"/>
  <c r="N8" i="76" s="1"/>
  <c r="J8" i="76"/>
  <c r="M8" i="76" s="1"/>
  <c r="L7" i="76"/>
  <c r="O7" i="76" s="1"/>
  <c r="K7" i="76"/>
  <c r="N7" i="76" s="1"/>
  <c r="J7" i="76"/>
  <c r="M7" i="76"/>
  <c r="L6" i="76"/>
  <c r="O6" i="76" s="1"/>
  <c r="K6" i="76"/>
  <c r="N6" i="76" s="1"/>
  <c r="J6" i="76"/>
  <c r="M6" i="76" s="1"/>
  <c r="L31" i="68"/>
  <c r="O31" i="68" s="1"/>
  <c r="K31" i="68"/>
  <c r="N31" i="68" s="1"/>
  <c r="J31" i="68"/>
  <c r="M31" i="68"/>
  <c r="L30" i="68"/>
  <c r="O30" i="68" s="1"/>
  <c r="K30" i="68"/>
  <c r="N30" i="68"/>
  <c r="J30" i="68"/>
  <c r="M30" i="68" s="1"/>
  <c r="L29" i="68"/>
  <c r="O29" i="68"/>
  <c r="K29" i="68"/>
  <c r="N29" i="68" s="1"/>
  <c r="J29" i="68"/>
  <c r="M29" i="68"/>
  <c r="L28" i="68"/>
  <c r="K28" i="68"/>
  <c r="N28" i="68" s="1"/>
  <c r="J28" i="68"/>
  <c r="M28" i="68"/>
  <c r="L27" i="68"/>
  <c r="O27" i="68" s="1"/>
  <c r="K27" i="68"/>
  <c r="N27" i="68" s="1"/>
  <c r="J27" i="68"/>
  <c r="M27" i="68" s="1"/>
  <c r="L26" i="68"/>
  <c r="O26" i="68" s="1"/>
  <c r="K26" i="68"/>
  <c r="N26" i="68" s="1"/>
  <c r="J26" i="68"/>
  <c r="M26" i="68"/>
  <c r="L25" i="68"/>
  <c r="O25" i="68" s="1"/>
  <c r="N25" i="68"/>
  <c r="L24" i="68"/>
  <c r="O24" i="68" s="1"/>
  <c r="L23" i="68"/>
  <c r="O23" i="68" s="1"/>
  <c r="M23" i="68"/>
  <c r="E99" i="69"/>
  <c r="H99" i="69" s="1"/>
  <c r="C99" i="69"/>
  <c r="F99" i="69" s="1"/>
  <c r="H97" i="69"/>
  <c r="G97" i="69"/>
  <c r="F97" i="69"/>
  <c r="F94" i="69"/>
  <c r="H93" i="69"/>
  <c r="G93" i="69" s="1"/>
  <c r="G94" i="69" s="1"/>
  <c r="E93" i="69"/>
  <c r="D93" i="69"/>
  <c r="J47" i="69"/>
  <c r="M47" i="69" s="1"/>
  <c r="L46" i="69"/>
  <c r="O46" i="69" s="1"/>
  <c r="K46" i="69"/>
  <c r="N46" i="69" s="1"/>
  <c r="J46" i="69"/>
  <c r="M46" i="69" s="1"/>
  <c r="L45" i="69"/>
  <c r="O45" i="69" s="1"/>
  <c r="L44" i="69"/>
  <c r="O44" i="69" s="1"/>
  <c r="L43" i="69"/>
  <c r="O43" i="69" s="1"/>
  <c r="L42" i="69"/>
  <c r="O42" i="69" s="1"/>
  <c r="L41" i="69"/>
  <c r="O41" i="69" s="1"/>
  <c r="K41" i="69"/>
  <c r="N41" i="69" s="1"/>
  <c r="J41" i="69"/>
  <c r="M41" i="69" s="1"/>
  <c r="L38" i="69"/>
  <c r="O38" i="69" s="1"/>
  <c r="K38" i="69"/>
  <c r="N38" i="69" s="1"/>
  <c r="J38" i="69"/>
  <c r="M38" i="69" s="1"/>
  <c r="L37" i="69"/>
  <c r="O37" i="69" s="1"/>
  <c r="K37" i="69"/>
  <c r="N37" i="69" s="1"/>
  <c r="J37" i="69"/>
  <c r="M37" i="69" s="1"/>
  <c r="L35" i="69"/>
  <c r="O35" i="69" s="1"/>
  <c r="K35" i="69"/>
  <c r="N35" i="69" s="1"/>
  <c r="J35" i="69"/>
  <c r="M35" i="69" s="1"/>
  <c r="L34" i="69"/>
  <c r="O34" i="69" s="1"/>
  <c r="K34" i="69"/>
  <c r="N34" i="69" s="1"/>
  <c r="J34" i="69"/>
  <c r="M34" i="69" s="1"/>
  <c r="L32" i="69"/>
  <c r="O32" i="69" s="1"/>
  <c r="K32" i="69"/>
  <c r="N32" i="69" s="1"/>
  <c r="J32" i="69"/>
  <c r="M32" i="69" s="1"/>
  <c r="L31" i="69"/>
  <c r="O31" i="69"/>
  <c r="K31" i="69"/>
  <c r="N31" i="69" s="1"/>
  <c r="J31" i="69"/>
  <c r="M31" i="69" s="1"/>
  <c r="L30" i="69"/>
  <c r="O30" i="69" s="1"/>
  <c r="K30" i="69"/>
  <c r="N30" i="69"/>
  <c r="J30" i="69"/>
  <c r="M30" i="69" s="1"/>
  <c r="L28" i="69"/>
  <c r="O28" i="69" s="1"/>
  <c r="K28" i="69"/>
  <c r="N28" i="69" s="1"/>
  <c r="J28" i="69"/>
  <c r="M28" i="69" s="1"/>
  <c r="L27" i="69"/>
  <c r="K27" i="69"/>
  <c r="N27" i="69"/>
  <c r="L26" i="69"/>
  <c r="O26" i="69" s="1"/>
  <c r="J26" i="69"/>
  <c r="M26" i="69" s="1"/>
  <c r="L25" i="69"/>
  <c r="O25" i="69"/>
  <c r="K25" i="69"/>
  <c r="N25" i="69" s="1"/>
  <c r="J25" i="69"/>
  <c r="M25" i="69" s="1"/>
  <c r="L24" i="69"/>
  <c r="O24" i="69" s="1"/>
  <c r="K24" i="69"/>
  <c r="N24" i="69" s="1"/>
  <c r="J24" i="69"/>
  <c r="M24" i="69" s="1"/>
  <c r="L23" i="69"/>
  <c r="O23" i="69"/>
  <c r="K23" i="69"/>
  <c r="N23" i="69" s="1"/>
  <c r="J23" i="69"/>
  <c r="M23" i="69" s="1"/>
  <c r="L22" i="69"/>
  <c r="O22" i="69" s="1"/>
  <c r="K22" i="69"/>
  <c r="N22" i="69"/>
  <c r="J22" i="69"/>
  <c r="M22" i="69" s="1"/>
  <c r="L21" i="69"/>
  <c r="O21" i="69" s="1"/>
  <c r="J21" i="69"/>
  <c r="M21" i="69"/>
  <c r="L20" i="69"/>
  <c r="O20" i="69"/>
  <c r="K20" i="69"/>
  <c r="N20" i="69"/>
  <c r="J20" i="69"/>
  <c r="M20" i="69"/>
  <c r="L19" i="69"/>
  <c r="O19" i="69"/>
  <c r="K19" i="69"/>
  <c r="N19" i="69"/>
  <c r="J19" i="69"/>
  <c r="M19" i="69"/>
  <c r="L18" i="69"/>
  <c r="O18" i="69"/>
  <c r="K18" i="69"/>
  <c r="N18" i="69"/>
  <c r="J18" i="69"/>
  <c r="M18" i="69"/>
  <c r="L17" i="69"/>
  <c r="O17" i="69"/>
  <c r="K17" i="69"/>
  <c r="N17" i="69"/>
  <c r="J17" i="69"/>
  <c r="M17" i="69"/>
  <c r="L16" i="69"/>
  <c r="O16" i="69"/>
  <c r="K16" i="69"/>
  <c r="N16" i="69"/>
  <c r="J16" i="69"/>
  <c r="M16" i="69"/>
  <c r="L15" i="69"/>
  <c r="O15" i="69"/>
  <c r="K15" i="69"/>
  <c r="N15" i="69"/>
  <c r="J15" i="69"/>
  <c r="M15" i="69"/>
  <c r="L47" i="70"/>
  <c r="O47" i="70"/>
  <c r="K47" i="70"/>
  <c r="N47" i="70"/>
  <c r="J47" i="70"/>
  <c r="M47" i="70"/>
  <c r="L45" i="70"/>
  <c r="O45" i="70" s="1"/>
  <c r="K45" i="70"/>
  <c r="N45" i="70"/>
  <c r="J45" i="70"/>
  <c r="M45" i="70" s="1"/>
  <c r="L44" i="70"/>
  <c r="O44" i="70"/>
  <c r="K44" i="70"/>
  <c r="N44" i="70" s="1"/>
  <c r="J44" i="70"/>
  <c r="M44" i="70"/>
  <c r="L43" i="70"/>
  <c r="O43" i="70" s="1"/>
  <c r="K43" i="70"/>
  <c r="N43" i="70"/>
  <c r="J43" i="70"/>
  <c r="M43" i="70" s="1"/>
  <c r="L39" i="70"/>
  <c r="O39" i="70" s="1"/>
  <c r="K39" i="70"/>
  <c r="N39" i="70" s="1"/>
  <c r="J39" i="70"/>
  <c r="M39" i="70" s="1"/>
  <c r="J38" i="70"/>
  <c r="L37" i="70"/>
  <c r="O37" i="70" s="1"/>
  <c r="K37" i="70"/>
  <c r="N37" i="70" s="1"/>
  <c r="J37" i="70"/>
  <c r="M37" i="70" s="1"/>
  <c r="L36" i="70"/>
  <c r="O36" i="70" s="1"/>
  <c r="K36" i="70"/>
  <c r="N36" i="70" s="1"/>
  <c r="J36" i="70"/>
  <c r="M36" i="70" s="1"/>
  <c r="L35" i="70"/>
  <c r="O35" i="70" s="1"/>
  <c r="K35" i="70"/>
  <c r="N35" i="70" s="1"/>
  <c r="J35" i="70"/>
  <c r="M35" i="70" s="1"/>
  <c r="J34" i="70"/>
  <c r="L33" i="70"/>
  <c r="O33" i="70" s="1"/>
  <c r="K33" i="70"/>
  <c r="N33" i="70" s="1"/>
  <c r="J33" i="70"/>
  <c r="M33" i="70"/>
  <c r="L32" i="70"/>
  <c r="O32" i="70" s="1"/>
  <c r="K32" i="70"/>
  <c r="N32" i="70" s="1"/>
  <c r="J32" i="70"/>
  <c r="M32" i="70" s="1"/>
  <c r="L31" i="70"/>
  <c r="O31" i="70"/>
  <c r="K31" i="70"/>
  <c r="N31" i="70" s="1"/>
  <c r="J31" i="70"/>
  <c r="M31" i="70" s="1"/>
  <c r="L30" i="70"/>
  <c r="O30" i="70" s="1"/>
  <c r="K30" i="70"/>
  <c r="N30" i="70" s="1"/>
  <c r="J30" i="70"/>
  <c r="M30" i="70" s="1"/>
  <c r="L29" i="70"/>
  <c r="O29" i="70"/>
  <c r="K29" i="70"/>
  <c r="N29" i="70" s="1"/>
  <c r="J29" i="70"/>
  <c r="M29" i="70"/>
  <c r="L27" i="70"/>
  <c r="O27" i="70" s="1"/>
  <c r="K27" i="70"/>
  <c r="N27" i="70" s="1"/>
  <c r="J27" i="70"/>
  <c r="M27" i="70" s="1"/>
  <c r="L26" i="70"/>
  <c r="O26" i="70"/>
  <c r="K26" i="70"/>
  <c r="N26" i="70" s="1"/>
  <c r="J26" i="70"/>
  <c r="M26" i="70"/>
  <c r="L25" i="70"/>
  <c r="O25" i="70" s="1"/>
  <c r="K25" i="70"/>
  <c r="N25" i="70" s="1"/>
  <c r="J25" i="70"/>
  <c r="M25" i="70" s="1"/>
  <c r="L24" i="70"/>
  <c r="O24" i="70" s="1"/>
  <c r="K24" i="70"/>
  <c r="N24" i="70" s="1"/>
  <c r="J24" i="70"/>
  <c r="M24" i="70"/>
  <c r="L23" i="70"/>
  <c r="O23" i="70" s="1"/>
  <c r="K23" i="70"/>
  <c r="N23" i="70" s="1"/>
  <c r="J23" i="70"/>
  <c r="M23" i="70" s="1"/>
  <c r="L22" i="70"/>
  <c r="O22" i="70" s="1"/>
  <c r="K22" i="70"/>
  <c r="N22" i="70" s="1"/>
  <c r="J22" i="70"/>
  <c r="M22" i="70" s="1"/>
  <c r="L21" i="70"/>
  <c r="O21" i="70" s="1"/>
  <c r="K21" i="70"/>
  <c r="N21" i="70" s="1"/>
  <c r="J21" i="70"/>
  <c r="M21" i="70" s="1"/>
  <c r="L20" i="70"/>
  <c r="O20" i="70" s="1"/>
  <c r="K20" i="70"/>
  <c r="N20" i="70" s="1"/>
  <c r="J20" i="70"/>
  <c r="M20" i="70" s="1"/>
  <c r="L19" i="70"/>
  <c r="O19" i="70" s="1"/>
  <c r="K19" i="70"/>
  <c r="N19" i="70" s="1"/>
  <c r="J19" i="70"/>
  <c r="M19" i="70" s="1"/>
  <c r="L18" i="70"/>
  <c r="O18" i="70" s="1"/>
  <c r="K18" i="70"/>
  <c r="N18" i="70" s="1"/>
  <c r="J18" i="70"/>
  <c r="M18" i="70" s="1"/>
  <c r="L17" i="70"/>
  <c r="O17" i="70" s="1"/>
  <c r="K17" i="70"/>
  <c r="N17" i="70"/>
  <c r="J17" i="70"/>
  <c r="M17" i="70" s="1"/>
  <c r="L16" i="70"/>
  <c r="O16" i="70" s="1"/>
  <c r="K16" i="70"/>
  <c r="N16" i="70" s="1"/>
  <c r="J16" i="70"/>
  <c r="M16" i="70" s="1"/>
  <c r="L15" i="70"/>
  <c r="O15" i="70" s="1"/>
  <c r="K15" i="70"/>
  <c r="N15" i="70"/>
  <c r="J15" i="70"/>
  <c r="M15" i="70" s="1"/>
  <c r="L14" i="70"/>
  <c r="O14" i="70" s="1"/>
  <c r="K14" i="70"/>
  <c r="N14" i="70" s="1"/>
  <c r="J14" i="70"/>
  <c r="M14" i="70" s="1"/>
  <c r="L13" i="70"/>
  <c r="O13" i="70" s="1"/>
  <c r="K13" i="70"/>
  <c r="N13" i="70"/>
  <c r="J13" i="70"/>
  <c r="M13" i="70" s="1"/>
  <c r="L12" i="70"/>
  <c r="O12" i="70" s="1"/>
  <c r="K12" i="70"/>
  <c r="N12" i="70" s="1"/>
  <c r="J12" i="70"/>
  <c r="M12" i="70" s="1"/>
  <c r="L11" i="70"/>
  <c r="O11" i="70" s="1"/>
  <c r="K11" i="70"/>
  <c r="N11" i="70" s="1"/>
  <c r="J11" i="70"/>
  <c r="M11" i="70" s="1"/>
  <c r="L10" i="70"/>
  <c r="O10" i="70" s="1"/>
  <c r="K10" i="70"/>
  <c r="N10" i="70" s="1"/>
  <c r="J10" i="70"/>
  <c r="M10" i="70" s="1"/>
  <c r="L9" i="70"/>
  <c r="O9" i="70" s="1"/>
  <c r="K9" i="70"/>
  <c r="N9" i="70"/>
  <c r="J9" i="70"/>
  <c r="M9" i="70" s="1"/>
  <c r="L8" i="70"/>
  <c r="O8" i="70" s="1"/>
  <c r="K8" i="70"/>
  <c r="N8" i="70" s="1"/>
  <c r="J8" i="70"/>
  <c r="M8" i="70" s="1"/>
  <c r="L7" i="70"/>
  <c r="O7" i="70" s="1"/>
  <c r="K7" i="70"/>
  <c r="N7" i="70"/>
  <c r="J7" i="70"/>
  <c r="M7" i="70" s="1"/>
  <c r="L6" i="70"/>
  <c r="O6" i="70"/>
  <c r="K6" i="70"/>
  <c r="N6" i="70" s="1"/>
  <c r="J6" i="70"/>
  <c r="M6" i="70" s="1"/>
  <c r="L46" i="62"/>
  <c r="O46" i="62" s="1"/>
  <c r="K46" i="62"/>
  <c r="N46" i="62"/>
  <c r="J46" i="62"/>
  <c r="M46" i="62" s="1"/>
  <c r="L45" i="62"/>
  <c r="O45" i="62"/>
  <c r="L44" i="62"/>
  <c r="O44" i="62" s="1"/>
  <c r="L43" i="62"/>
  <c r="O43" i="62"/>
  <c r="L42" i="62"/>
  <c r="O42" i="62" s="1"/>
  <c r="L41" i="62"/>
  <c r="O41" i="62" s="1"/>
  <c r="K41" i="62"/>
  <c r="N41" i="62" s="1"/>
  <c r="J41" i="62"/>
  <c r="M41" i="62"/>
  <c r="L38" i="62"/>
  <c r="O38" i="62" s="1"/>
  <c r="K38" i="62"/>
  <c r="N38" i="62" s="1"/>
  <c r="J38" i="62"/>
  <c r="M38" i="62" s="1"/>
  <c r="L37" i="62"/>
  <c r="O37" i="62" s="1"/>
  <c r="K37" i="62"/>
  <c r="N37" i="62" s="1"/>
  <c r="J37" i="62"/>
  <c r="M37" i="62" s="1"/>
  <c r="L35" i="62"/>
  <c r="O35" i="62" s="1"/>
  <c r="K35" i="62"/>
  <c r="N35" i="62"/>
  <c r="J35" i="62"/>
  <c r="M35" i="62" s="1"/>
  <c r="L34" i="62"/>
  <c r="O34" i="62" s="1"/>
  <c r="K34" i="62"/>
  <c r="N34" i="62" s="1"/>
  <c r="J34" i="62"/>
  <c r="M34" i="62"/>
  <c r="L32" i="62"/>
  <c r="O32" i="62" s="1"/>
  <c r="K32" i="62"/>
  <c r="N32" i="62" s="1"/>
  <c r="J32" i="62"/>
  <c r="M32" i="62" s="1"/>
  <c r="L31" i="62"/>
  <c r="O31" i="62" s="1"/>
  <c r="K31" i="62"/>
  <c r="N31" i="62" s="1"/>
  <c r="J31" i="62"/>
  <c r="M31" i="62"/>
  <c r="L30" i="62"/>
  <c r="O30" i="62" s="1"/>
  <c r="K30" i="62"/>
  <c r="N30" i="62"/>
  <c r="J30" i="62"/>
  <c r="M30" i="62" s="1"/>
  <c r="L28" i="62"/>
  <c r="O28" i="62" s="1"/>
  <c r="K28" i="62"/>
  <c r="N28" i="62" s="1"/>
  <c r="J28" i="62"/>
  <c r="M28" i="62"/>
  <c r="L27" i="62"/>
  <c r="O27" i="62" s="1"/>
  <c r="K27" i="62"/>
  <c r="N27" i="62"/>
  <c r="J27" i="62"/>
  <c r="M27" i="62" s="1"/>
  <c r="L26" i="62"/>
  <c r="O26" i="62" s="1"/>
  <c r="K26" i="62"/>
  <c r="N26" i="62" s="1"/>
  <c r="J26" i="62"/>
  <c r="M26" i="62" s="1"/>
  <c r="L25" i="62"/>
  <c r="O25" i="62" s="1"/>
  <c r="K25" i="62"/>
  <c r="N25" i="62"/>
  <c r="J25" i="62"/>
  <c r="M25" i="62" s="1"/>
  <c r="L24" i="62"/>
  <c r="O24" i="62" s="1"/>
  <c r="K24" i="62"/>
  <c r="N24" i="62" s="1"/>
  <c r="J24" i="62"/>
  <c r="M24" i="62" s="1"/>
  <c r="L23" i="62"/>
  <c r="O23" i="62" s="1"/>
  <c r="K23" i="62"/>
  <c r="N23" i="62" s="1"/>
  <c r="J23" i="62"/>
  <c r="M23" i="62" s="1"/>
  <c r="L22" i="62"/>
  <c r="O22" i="62" s="1"/>
  <c r="K22" i="62"/>
  <c r="N22" i="62" s="1"/>
  <c r="J22" i="62"/>
  <c r="M22" i="62" s="1"/>
  <c r="L20" i="62"/>
  <c r="O20" i="62" s="1"/>
  <c r="K20" i="62"/>
  <c r="N20" i="62" s="1"/>
  <c r="J20" i="62"/>
  <c r="M20" i="62" s="1"/>
  <c r="L19" i="62"/>
  <c r="O19" i="62" s="1"/>
  <c r="K19" i="62"/>
  <c r="N19" i="62" s="1"/>
  <c r="J19" i="62"/>
  <c r="M19" i="62" s="1"/>
  <c r="L18" i="62"/>
  <c r="O18" i="62" s="1"/>
  <c r="K18" i="62"/>
  <c r="N18" i="62" s="1"/>
  <c r="J18" i="62"/>
  <c r="M18" i="62" s="1"/>
  <c r="L16" i="62"/>
  <c r="O16" i="62"/>
  <c r="K16" i="62"/>
  <c r="N16" i="62" s="1"/>
  <c r="J16" i="62"/>
  <c r="M16" i="62" s="1"/>
  <c r="L15" i="62"/>
  <c r="O15" i="62" s="1"/>
  <c r="K15" i="62"/>
  <c r="N15" i="62" s="1"/>
  <c r="J15" i="62"/>
  <c r="M15" i="62" s="1"/>
  <c r="L39" i="61"/>
  <c r="O39" i="61" s="1"/>
  <c r="K39" i="61"/>
  <c r="N39" i="61" s="1"/>
  <c r="J39" i="61"/>
  <c r="M39" i="61" s="1"/>
  <c r="L37" i="61"/>
  <c r="O37" i="61" s="1"/>
  <c r="K37" i="61"/>
  <c r="N37" i="61" s="1"/>
  <c r="J37" i="61"/>
  <c r="M37" i="61" s="1"/>
  <c r="L36" i="61"/>
  <c r="O36" i="61" s="1"/>
  <c r="K36" i="61"/>
  <c r="N36" i="61" s="1"/>
  <c r="J36" i="61"/>
  <c r="M36" i="61" s="1"/>
  <c r="L35" i="61"/>
  <c r="O35" i="61" s="1"/>
  <c r="K35" i="61"/>
  <c r="N35" i="61" s="1"/>
  <c r="J35" i="61"/>
  <c r="M35" i="61" s="1"/>
  <c r="L33" i="61"/>
  <c r="O33" i="61" s="1"/>
  <c r="K33" i="61"/>
  <c r="N33" i="61" s="1"/>
  <c r="J33" i="61"/>
  <c r="M33" i="61" s="1"/>
  <c r="L32" i="61"/>
  <c r="O32" i="61" s="1"/>
  <c r="K32" i="61"/>
  <c r="N32" i="61"/>
  <c r="J32" i="61"/>
  <c r="M32" i="61" s="1"/>
  <c r="L31" i="61"/>
  <c r="O31" i="61"/>
  <c r="K31" i="61"/>
  <c r="N31" i="61" s="1"/>
  <c r="J31" i="61"/>
  <c r="M31" i="61" s="1"/>
  <c r="L30" i="61"/>
  <c r="O30" i="61" s="1"/>
  <c r="K30" i="61"/>
  <c r="N30" i="61"/>
  <c r="J30" i="61"/>
  <c r="M30" i="61" s="1"/>
  <c r="L29" i="61"/>
  <c r="O29" i="61"/>
  <c r="K29" i="61"/>
  <c r="N29" i="61" s="1"/>
  <c r="J29" i="61"/>
  <c r="M29" i="61"/>
  <c r="L27" i="61"/>
  <c r="O27" i="61" s="1"/>
  <c r="K27" i="61"/>
  <c r="N27" i="61" s="1"/>
  <c r="J27" i="61"/>
  <c r="M27" i="61" s="1"/>
  <c r="L26" i="61"/>
  <c r="O26" i="61" s="1"/>
  <c r="K26" i="61"/>
  <c r="N26" i="61" s="1"/>
  <c r="J26" i="61"/>
  <c r="M26" i="61" s="1"/>
  <c r="L25" i="61"/>
  <c r="O25" i="61" s="1"/>
  <c r="K25" i="61"/>
  <c r="N25" i="61" s="1"/>
  <c r="J25" i="61"/>
  <c r="M25" i="61"/>
  <c r="L24" i="61"/>
  <c r="O24" i="61" s="1"/>
  <c r="K24" i="61"/>
  <c r="N24" i="61" s="1"/>
  <c r="J24" i="61"/>
  <c r="M24" i="61" s="1"/>
  <c r="L23" i="61"/>
  <c r="O23" i="61" s="1"/>
  <c r="K23" i="61"/>
  <c r="N23" i="61" s="1"/>
  <c r="J23" i="61"/>
  <c r="M23" i="61"/>
  <c r="L22" i="61"/>
  <c r="O22" i="61" s="1"/>
  <c r="K22" i="61"/>
  <c r="N22" i="61"/>
  <c r="J22" i="61"/>
  <c r="M22" i="61" s="1"/>
  <c r="L21" i="61"/>
  <c r="O21" i="61" s="1"/>
  <c r="K21" i="61"/>
  <c r="N21" i="61" s="1"/>
  <c r="J21" i="61"/>
  <c r="M21" i="61" s="1"/>
  <c r="L20" i="61"/>
  <c r="O20" i="61" s="1"/>
  <c r="K20" i="61"/>
  <c r="N20" i="61" s="1"/>
  <c r="J20" i="61"/>
  <c r="M20" i="61" s="1"/>
  <c r="L19" i="61"/>
  <c r="O19" i="61"/>
  <c r="K19" i="61"/>
  <c r="N19" i="61" s="1"/>
  <c r="J19" i="61"/>
  <c r="M19" i="61" s="1"/>
  <c r="L18" i="61"/>
  <c r="O18" i="61" s="1"/>
  <c r="K18" i="61"/>
  <c r="N18" i="61" s="1"/>
  <c r="J18" i="61"/>
  <c r="M18" i="61" s="1"/>
  <c r="L17" i="61"/>
  <c r="O17" i="61"/>
  <c r="K17" i="61"/>
  <c r="N17" i="61" s="1"/>
  <c r="J17" i="61"/>
  <c r="M17" i="61"/>
  <c r="L16" i="61"/>
  <c r="O16" i="61" s="1"/>
  <c r="K16" i="61"/>
  <c r="N16" i="61" s="1"/>
  <c r="J16" i="61"/>
  <c r="M16" i="61" s="1"/>
  <c r="L15" i="61"/>
  <c r="O15" i="61" s="1"/>
  <c r="K15" i="61"/>
  <c r="N15" i="61" s="1"/>
  <c r="J15" i="61"/>
  <c r="M15" i="61" s="1"/>
  <c r="L14" i="61"/>
  <c r="O14" i="61" s="1"/>
  <c r="K14" i="61"/>
  <c r="N14" i="61"/>
  <c r="J14" i="61"/>
  <c r="M14" i="61" s="1"/>
  <c r="L13" i="61"/>
  <c r="O13" i="61" s="1"/>
  <c r="K13" i="61"/>
  <c r="N13" i="61" s="1"/>
  <c r="J13" i="61"/>
  <c r="M13" i="61" s="1"/>
  <c r="L12" i="61"/>
  <c r="O12" i="61" s="1"/>
  <c r="K12" i="61"/>
  <c r="N12" i="61"/>
  <c r="J12" i="61"/>
  <c r="M12" i="61" s="1"/>
  <c r="L11" i="61"/>
  <c r="O11" i="61"/>
  <c r="K11" i="61"/>
  <c r="N11" i="61" s="1"/>
  <c r="J11" i="61"/>
  <c r="M11" i="61" s="1"/>
  <c r="L10" i="61"/>
  <c r="O10" i="61" s="1"/>
  <c r="K10" i="61"/>
  <c r="N10" i="61" s="1"/>
  <c r="J10" i="61"/>
  <c r="M10" i="61" s="1"/>
  <c r="L9" i="61"/>
  <c r="O9" i="61" s="1"/>
  <c r="K9" i="61"/>
  <c r="N9" i="61" s="1"/>
  <c r="J9" i="61"/>
  <c r="M9" i="61"/>
  <c r="L8" i="61"/>
  <c r="O8" i="61" s="1"/>
  <c r="K8" i="61"/>
  <c r="N8" i="61" s="1"/>
  <c r="J8" i="61"/>
  <c r="M8" i="61" s="1"/>
  <c r="L7" i="61"/>
  <c r="O7" i="61" s="1"/>
  <c r="K7" i="61"/>
  <c r="N7" i="61" s="1"/>
  <c r="J7" i="61"/>
  <c r="M7" i="61"/>
  <c r="L6" i="61"/>
  <c r="O6" i="61" s="1"/>
  <c r="K6" i="61"/>
  <c r="N6" i="61"/>
  <c r="J6" i="61"/>
  <c r="M6" i="61" s="1"/>
  <c r="E98" i="62"/>
  <c r="H98" i="62" s="1"/>
  <c r="C98" i="62"/>
  <c r="F98" i="62" s="1"/>
  <c r="H96" i="62"/>
  <c r="G96" i="62"/>
  <c r="F96" i="62"/>
  <c r="F93" i="62"/>
  <c r="H92" i="62"/>
  <c r="H93" i="62" s="1"/>
  <c r="E92" i="62"/>
  <c r="D92" i="62" s="1"/>
  <c r="L46" i="61"/>
  <c r="O46" i="61"/>
  <c r="K46" i="61"/>
  <c r="N46" i="61" s="1"/>
  <c r="J46" i="61"/>
  <c r="M46" i="61"/>
  <c r="L44" i="61"/>
  <c r="O44" i="61" s="1"/>
  <c r="K44" i="61"/>
  <c r="N44" i="61" s="1"/>
  <c r="J44" i="61"/>
  <c r="M44" i="61" s="1"/>
  <c r="L43" i="61"/>
  <c r="O43" i="61" s="1"/>
  <c r="K43" i="61"/>
  <c r="N43" i="61" s="1"/>
  <c r="J43" i="61"/>
  <c r="M43" i="61"/>
  <c r="L42" i="61"/>
  <c r="O42" i="61" s="1"/>
  <c r="K42" i="61"/>
  <c r="N42" i="61"/>
  <c r="J42" i="61"/>
  <c r="M42" i="61" s="1"/>
  <c r="E99" i="38"/>
  <c r="H99" i="38" s="1"/>
  <c r="C99" i="38"/>
  <c r="F99" i="38" s="1"/>
  <c r="H97" i="38"/>
  <c r="G97" i="38"/>
  <c r="F97" i="38"/>
  <c r="F94" i="38"/>
  <c r="H93" i="38"/>
  <c r="H94" i="38" s="1"/>
  <c r="E93" i="38"/>
  <c r="D93" i="38" s="1"/>
  <c r="J47" i="38"/>
  <c r="M47" i="38"/>
  <c r="L46" i="38"/>
  <c r="O46" i="38" s="1"/>
  <c r="K46" i="38"/>
  <c r="N46" i="38"/>
  <c r="J46" i="38"/>
  <c r="M46" i="38" s="1"/>
  <c r="L45" i="38"/>
  <c r="O45" i="38" s="1"/>
  <c r="L44" i="38"/>
  <c r="O44" i="38" s="1"/>
  <c r="L43" i="38"/>
  <c r="O43" i="38" s="1"/>
  <c r="L42" i="38"/>
  <c r="O42" i="38" s="1"/>
  <c r="L41" i="38"/>
  <c r="O41" i="38" s="1"/>
  <c r="K41" i="38"/>
  <c r="N41" i="38" s="1"/>
  <c r="J41" i="38"/>
  <c r="M41" i="38" s="1"/>
  <c r="L38" i="38"/>
  <c r="O38" i="38" s="1"/>
  <c r="K38" i="38"/>
  <c r="N38" i="38" s="1"/>
  <c r="J38" i="38"/>
  <c r="M38" i="38" s="1"/>
  <c r="L37" i="38"/>
  <c r="O37" i="38" s="1"/>
  <c r="K37" i="38"/>
  <c r="N37" i="38" s="1"/>
  <c r="J37" i="38"/>
  <c r="M37" i="38"/>
  <c r="L35" i="38"/>
  <c r="O35" i="38" s="1"/>
  <c r="K35" i="38"/>
  <c r="N35" i="38" s="1"/>
  <c r="J35" i="38"/>
  <c r="M35" i="38" s="1"/>
  <c r="L34" i="38"/>
  <c r="O34" i="38"/>
  <c r="K34" i="38"/>
  <c r="N34" i="38" s="1"/>
  <c r="J34" i="38"/>
  <c r="M34" i="38" s="1"/>
  <c r="L32" i="38"/>
  <c r="O32" i="38" s="1"/>
  <c r="K32" i="38"/>
  <c r="N32" i="38" s="1"/>
  <c r="J32" i="38"/>
  <c r="M32" i="38" s="1"/>
  <c r="L31" i="38"/>
  <c r="O31" i="38"/>
  <c r="K31" i="38"/>
  <c r="N31" i="38" s="1"/>
  <c r="J31" i="38"/>
  <c r="M31" i="38"/>
  <c r="L30" i="38"/>
  <c r="O30" i="38" s="1"/>
  <c r="K30" i="38"/>
  <c r="N30" i="38" s="1"/>
  <c r="J30" i="38"/>
  <c r="M30" i="38" s="1"/>
  <c r="L28" i="38"/>
  <c r="O28" i="38" s="1"/>
  <c r="K28" i="38"/>
  <c r="N28" i="38" s="1"/>
  <c r="J28" i="38"/>
  <c r="M28" i="38"/>
  <c r="L27" i="38"/>
  <c r="O27" i="38" s="1"/>
  <c r="K27" i="38"/>
  <c r="N27" i="38"/>
  <c r="J27" i="38"/>
  <c r="M27" i="38" s="1"/>
  <c r="L26" i="38"/>
  <c r="O26" i="38" s="1"/>
  <c r="K26" i="38"/>
  <c r="N26" i="38" s="1"/>
  <c r="J26" i="38"/>
  <c r="M26" i="38" s="1"/>
  <c r="L25" i="38"/>
  <c r="O25" i="38" s="1"/>
  <c r="K25" i="38"/>
  <c r="N25" i="38"/>
  <c r="J25" i="38"/>
  <c r="M25" i="38" s="1"/>
  <c r="L24" i="38"/>
  <c r="O24" i="38"/>
  <c r="K24" i="38"/>
  <c r="N24" i="38" s="1"/>
  <c r="J24" i="38"/>
  <c r="M24" i="38" s="1"/>
  <c r="L23" i="38"/>
  <c r="O23" i="38" s="1"/>
  <c r="K23" i="38"/>
  <c r="N23" i="38" s="1"/>
  <c r="J23" i="38"/>
  <c r="M23" i="38" s="1"/>
  <c r="L22" i="38"/>
  <c r="O22" i="38"/>
  <c r="K22" i="38"/>
  <c r="N22" i="38" s="1"/>
  <c r="J22" i="38"/>
  <c r="M22" i="38"/>
  <c r="L21" i="38"/>
  <c r="O21" i="38" s="1"/>
  <c r="J21" i="38"/>
  <c r="M21" i="38" s="1"/>
  <c r="L20" i="38"/>
  <c r="O20" i="38" s="1"/>
  <c r="K20" i="38"/>
  <c r="N20" i="38" s="1"/>
  <c r="J20" i="38"/>
  <c r="M20" i="38" s="1"/>
  <c r="L19" i="38"/>
  <c r="O19" i="38"/>
  <c r="K19" i="38"/>
  <c r="N19" i="38" s="1"/>
  <c r="J19" i="38"/>
  <c r="M19" i="38"/>
  <c r="L18" i="38"/>
  <c r="O18" i="38" s="1"/>
  <c r="K18" i="38"/>
  <c r="N18" i="38" s="1"/>
  <c r="J18" i="38"/>
  <c r="M18" i="38" s="1"/>
  <c r="L17" i="38"/>
  <c r="O17" i="38" s="1"/>
  <c r="K17" i="38"/>
  <c r="N17" i="38" s="1"/>
  <c r="J17" i="38"/>
  <c r="M17" i="38"/>
  <c r="L16" i="38"/>
  <c r="O16" i="38" s="1"/>
  <c r="K16" i="38"/>
  <c r="N16" i="38"/>
  <c r="J16" i="38"/>
  <c r="M16" i="38" s="1"/>
  <c r="L15" i="38"/>
  <c r="O15" i="38" s="1"/>
  <c r="K15" i="38"/>
  <c r="N15" i="38" s="1"/>
  <c r="J15" i="38"/>
  <c r="M15" i="38" s="1"/>
  <c r="L44" i="37"/>
  <c r="O44" i="37" s="1"/>
  <c r="K44" i="37"/>
  <c r="N44" i="37"/>
  <c r="J44" i="37"/>
  <c r="M44" i="37" s="1"/>
  <c r="L42" i="37"/>
  <c r="O42" i="37"/>
  <c r="K42" i="37"/>
  <c r="N42" i="37" s="1"/>
  <c r="J42" i="37"/>
  <c r="M42" i="37" s="1"/>
  <c r="L41" i="37"/>
  <c r="O41" i="37" s="1"/>
  <c r="K41" i="37"/>
  <c r="N41" i="37" s="1"/>
  <c r="J41" i="37"/>
  <c r="M41" i="37" s="1"/>
  <c r="L40" i="37"/>
  <c r="O40" i="37"/>
  <c r="K40" i="37"/>
  <c r="N40" i="37" s="1"/>
  <c r="J40" i="37"/>
  <c r="M40" i="37"/>
  <c r="L36" i="37"/>
  <c r="O36" i="37" s="1"/>
  <c r="K36" i="37"/>
  <c r="N36" i="37" s="1"/>
  <c r="J36" i="37"/>
  <c r="M36" i="37" s="1"/>
  <c r="L35" i="37"/>
  <c r="O35" i="37" s="1"/>
  <c r="K35" i="37"/>
  <c r="N35" i="37" s="1"/>
  <c r="J35" i="37"/>
  <c r="M35" i="37" s="1"/>
  <c r="J34" i="37"/>
  <c r="M34" i="37" s="1"/>
  <c r="L33" i="37"/>
  <c r="O33" i="37" s="1"/>
  <c r="K33" i="37"/>
  <c r="N33" i="37" s="1"/>
  <c r="J33" i="37"/>
  <c r="M33" i="37"/>
  <c r="L32" i="37"/>
  <c r="O32" i="37" s="1"/>
  <c r="K32" i="37"/>
  <c r="N32" i="37"/>
  <c r="J32" i="37"/>
  <c r="M32" i="37" s="1"/>
  <c r="L31" i="37"/>
  <c r="O31" i="37" s="1"/>
  <c r="K31" i="37"/>
  <c r="N31" i="37" s="1"/>
  <c r="J31" i="37"/>
  <c r="M31" i="37" s="1"/>
  <c r="L30" i="37"/>
  <c r="O30" i="37" s="1"/>
  <c r="K30" i="37"/>
  <c r="N30" i="37"/>
  <c r="J30" i="37"/>
  <c r="M30" i="37" s="1"/>
  <c r="L29" i="37"/>
  <c r="O29" i="37"/>
  <c r="K29" i="37"/>
  <c r="N29" i="37" s="1"/>
  <c r="J29" i="37"/>
  <c r="M29" i="37" s="1"/>
  <c r="L27" i="37"/>
  <c r="O27" i="37" s="1"/>
  <c r="K27" i="37"/>
  <c r="N27" i="37" s="1"/>
  <c r="J27" i="37"/>
  <c r="M27" i="37" s="1"/>
  <c r="L26" i="37"/>
  <c r="O26" i="37"/>
  <c r="K26" i="37"/>
  <c r="N26" i="37" s="1"/>
  <c r="J26" i="37"/>
  <c r="M26" i="37"/>
  <c r="L25" i="37"/>
  <c r="O25" i="37" s="1"/>
  <c r="K25" i="37"/>
  <c r="N25" i="37" s="1"/>
  <c r="J25" i="37"/>
  <c r="M25" i="37" s="1"/>
  <c r="L24" i="37"/>
  <c r="O24" i="37" s="1"/>
  <c r="K24" i="37"/>
  <c r="N24" i="37" s="1"/>
  <c r="J24" i="37"/>
  <c r="M24" i="37"/>
  <c r="L23" i="37"/>
  <c r="O23" i="37" s="1"/>
  <c r="K23" i="37"/>
  <c r="N23" i="37"/>
  <c r="J23" i="37"/>
  <c r="M23" i="37" s="1"/>
  <c r="L22" i="37"/>
  <c r="O22" i="37" s="1"/>
  <c r="K22" i="37"/>
  <c r="N22" i="37" s="1"/>
  <c r="J22" i="37"/>
  <c r="M22" i="37" s="1"/>
  <c r="L21" i="37"/>
  <c r="O21" i="37" s="1"/>
  <c r="K21" i="37"/>
  <c r="N21" i="37"/>
  <c r="J21" i="37"/>
  <c r="M21" i="37" s="1"/>
  <c r="L20" i="37"/>
  <c r="O20" i="37"/>
  <c r="K20" i="37"/>
  <c r="N20" i="37" s="1"/>
  <c r="J20" i="37"/>
  <c r="M20" i="37" s="1"/>
  <c r="L19" i="37"/>
  <c r="O19" i="37" s="1"/>
  <c r="K19" i="37"/>
  <c r="N19" i="37" s="1"/>
  <c r="J19" i="37"/>
  <c r="M19" i="37" s="1"/>
  <c r="L18" i="37"/>
  <c r="O18" i="37"/>
  <c r="K18" i="37"/>
  <c r="N18" i="37" s="1"/>
  <c r="J18" i="37"/>
  <c r="M18" i="37"/>
  <c r="L17" i="37"/>
  <c r="O17" i="37" s="1"/>
  <c r="K17" i="37"/>
  <c r="N17" i="37" s="1"/>
  <c r="J17" i="37"/>
  <c r="M17" i="37" s="1"/>
  <c r="L16" i="37"/>
  <c r="O16" i="37" s="1"/>
  <c r="K16" i="37"/>
  <c r="N16" i="37" s="1"/>
  <c r="J16" i="37"/>
  <c r="M16" i="37"/>
  <c r="L15" i="37"/>
  <c r="O15" i="37" s="1"/>
  <c r="K15" i="37"/>
  <c r="N15" i="37"/>
  <c r="J15" i="37"/>
  <c r="M15" i="37" s="1"/>
  <c r="L14" i="37"/>
  <c r="O14" i="37" s="1"/>
  <c r="K14" i="37"/>
  <c r="N14" i="37" s="1"/>
  <c r="J14" i="37"/>
  <c r="M14" i="37" s="1"/>
  <c r="L13" i="37"/>
  <c r="O13" i="37" s="1"/>
  <c r="K13" i="37"/>
  <c r="N13" i="37"/>
  <c r="J13" i="37"/>
  <c r="M13" i="37" s="1"/>
  <c r="L12" i="37"/>
  <c r="O12" i="37"/>
  <c r="K12" i="37"/>
  <c r="N12" i="37" s="1"/>
  <c r="J12" i="37"/>
  <c r="M12" i="37" s="1"/>
  <c r="L11" i="37"/>
  <c r="O11" i="37" s="1"/>
  <c r="K11" i="37"/>
  <c r="N11" i="37" s="1"/>
  <c r="J11" i="37"/>
  <c r="M11" i="37" s="1"/>
  <c r="L10" i="37"/>
  <c r="O10" i="37"/>
  <c r="K10" i="37"/>
  <c r="N10" i="37" s="1"/>
  <c r="J10" i="37"/>
  <c r="M10" i="37"/>
  <c r="L9" i="37"/>
  <c r="O9" i="37" s="1"/>
  <c r="K9" i="37"/>
  <c r="N9" i="37" s="1"/>
  <c r="J9" i="37"/>
  <c r="M9" i="37" s="1"/>
  <c r="L8" i="37"/>
  <c r="O8" i="37" s="1"/>
  <c r="K8" i="37"/>
  <c r="N8" i="37" s="1"/>
  <c r="J8" i="37"/>
  <c r="M8" i="37"/>
  <c r="L7" i="37"/>
  <c r="O7" i="37" s="1"/>
  <c r="K7" i="37"/>
  <c r="N7" i="37"/>
  <c r="J7" i="37"/>
  <c r="M7" i="37" s="1"/>
  <c r="O6" i="37"/>
  <c r="K6" i="37"/>
  <c r="N6" i="37"/>
  <c r="D98" i="75"/>
  <c r="G98" i="75" s="1"/>
  <c r="G92" i="75"/>
  <c r="G93" i="75"/>
  <c r="G92" i="72"/>
  <c r="G93" i="72" s="1"/>
  <c r="K24" i="78"/>
  <c r="N24" i="78" s="1"/>
  <c r="N28" i="78"/>
  <c r="N30" i="78"/>
  <c r="O28" i="68"/>
  <c r="D98" i="72"/>
  <c r="G98" i="72" s="1"/>
  <c r="J34" i="73"/>
  <c r="M34" i="73" s="1"/>
  <c r="L34" i="73"/>
  <c r="O34" i="73" s="1"/>
  <c r="G92" i="62"/>
  <c r="G93" i="62" s="1"/>
  <c r="L34" i="61"/>
  <c r="O34" i="61" s="1"/>
  <c r="J38" i="61"/>
  <c r="M38" i="61" s="1"/>
  <c r="L38" i="61"/>
  <c r="O38" i="61" s="1"/>
  <c r="K38" i="76"/>
  <c r="N38" i="76" s="1"/>
  <c r="J34" i="76"/>
  <c r="L34" i="76"/>
  <c r="O34" i="76" s="1"/>
  <c r="L34" i="37"/>
  <c r="K34" i="37"/>
  <c r="N34" i="37" s="1"/>
  <c r="K34" i="76"/>
  <c r="N34" i="76" s="1"/>
  <c r="O34" i="37"/>
  <c r="J27" i="69"/>
  <c r="M27" i="69"/>
  <c r="O27" i="69"/>
  <c r="L38" i="70"/>
  <c r="O38" i="70" s="1"/>
  <c r="K21" i="69"/>
  <c r="N21" i="69" s="1"/>
  <c r="L34" i="70"/>
  <c r="O34" i="70" s="1"/>
  <c r="M34" i="70"/>
  <c r="M34" i="76"/>
  <c r="M38" i="70"/>
  <c r="K34" i="70"/>
  <c r="N34" i="70" s="1"/>
  <c r="K38" i="70"/>
  <c r="N38" i="70" s="1"/>
  <c r="O24" i="74"/>
  <c r="M24" i="71"/>
  <c r="K24" i="71"/>
  <c r="N24" i="71" s="1"/>
  <c r="O24" i="71"/>
  <c r="L38" i="73"/>
  <c r="O38" i="73" s="1"/>
  <c r="M38" i="73"/>
  <c r="K34" i="73"/>
  <c r="N34" i="73" s="1"/>
  <c r="K38" i="73"/>
  <c r="N38" i="73" s="1"/>
  <c r="O38" i="76"/>
  <c r="I24" i="78"/>
  <c r="L24" i="78"/>
  <c r="K21" i="62"/>
  <c r="N21" i="62" s="1"/>
  <c r="L21" i="62"/>
  <c r="O21" i="62"/>
  <c r="K38" i="61"/>
  <c r="N38" i="61" s="1"/>
  <c r="K24" i="74"/>
  <c r="N24" i="74" s="1"/>
  <c r="J24" i="78"/>
  <c r="M24" i="78" s="1"/>
  <c r="J34" i="61"/>
  <c r="M34" i="61" s="1"/>
  <c r="K24" i="68"/>
  <c r="N24" i="68" s="1"/>
  <c r="K34" i="61"/>
  <c r="N34" i="61" s="1"/>
  <c r="D98" i="62" l="1"/>
  <c r="G98" i="62" s="1"/>
  <c r="G93" i="38"/>
  <c r="G94" i="38" s="1"/>
  <c r="D99" i="38"/>
  <c r="G99" i="38" s="1"/>
  <c r="D99" i="69"/>
  <c r="G99" i="69" s="1"/>
  <c r="H94" i="69"/>
</calcChain>
</file>

<file path=xl/sharedStrings.xml><?xml version="1.0" encoding="utf-8"?>
<sst xmlns="http://schemas.openxmlformats.org/spreadsheetml/2006/main" count="1354" uniqueCount="113">
  <si>
    <t>Wyszczególnienie</t>
  </si>
  <si>
    <t>w tym:</t>
  </si>
  <si>
    <t>Powierzchnia      w ha</t>
  </si>
  <si>
    <t>Plony z 1 ha     w dt</t>
  </si>
  <si>
    <t>Zbiory w dt</t>
  </si>
  <si>
    <t>Plony</t>
  </si>
  <si>
    <t xml:space="preserve">Zbiory </t>
  </si>
  <si>
    <t xml:space="preserve">Zboża </t>
  </si>
  <si>
    <t xml:space="preserve">  Zboża podstawowe z mieszankami</t>
  </si>
  <si>
    <t xml:space="preserve">  Zboża podstawowe </t>
  </si>
  <si>
    <t xml:space="preserve">     Pszenica ogółem</t>
  </si>
  <si>
    <t>ozima</t>
  </si>
  <si>
    <t>jara</t>
  </si>
  <si>
    <t xml:space="preserve">     Żyto</t>
  </si>
  <si>
    <t xml:space="preserve">     Jęczmień ogółem</t>
  </si>
  <si>
    <t>ozimy</t>
  </si>
  <si>
    <t>jary</t>
  </si>
  <si>
    <t xml:space="preserve">     Owies</t>
  </si>
  <si>
    <t xml:space="preserve">     Pszenżyto ogółem</t>
  </si>
  <si>
    <t>ozime</t>
  </si>
  <si>
    <t>jare</t>
  </si>
  <si>
    <t xml:space="preserve">   Mieszanki zbożowe ogółem</t>
  </si>
  <si>
    <t xml:space="preserve">  Gryka</t>
  </si>
  <si>
    <t xml:space="preserve">  Proso</t>
  </si>
  <si>
    <t xml:space="preserve">  Pozostałe zbożowe</t>
  </si>
  <si>
    <t xml:space="preserve">  Kukurydza na ziarno</t>
  </si>
  <si>
    <t>Strączkowe jadalne ogółem</t>
  </si>
  <si>
    <t>groch</t>
  </si>
  <si>
    <t>fasola</t>
  </si>
  <si>
    <t>bób</t>
  </si>
  <si>
    <t>Ziemniaki</t>
  </si>
  <si>
    <t>Buraki cukrowe</t>
  </si>
  <si>
    <t xml:space="preserve">  Rzepak i rzepik ogółem</t>
  </si>
  <si>
    <t xml:space="preserve">  Inne oleiste</t>
  </si>
  <si>
    <t>len oleisty</t>
  </si>
  <si>
    <t>Len włóknisty</t>
  </si>
  <si>
    <t xml:space="preserve">Konopie </t>
  </si>
  <si>
    <t>Okopowe pastewne</t>
  </si>
  <si>
    <t>buraki pastewne</t>
  </si>
  <si>
    <r>
      <t xml:space="preserve">Oleiste </t>
    </r>
    <r>
      <rPr>
        <vertAlign val="superscript"/>
        <sz val="10"/>
        <rFont val="Arial"/>
        <family val="2"/>
        <charset val="238"/>
      </rPr>
      <t>a)</t>
    </r>
  </si>
  <si>
    <t>Len (słoma nieodziarniona)</t>
  </si>
  <si>
    <t>Powierzchnia     w ha</t>
  </si>
  <si>
    <t>Strączkowe pastewne (ziarno)</t>
  </si>
  <si>
    <t>peluszka</t>
  </si>
  <si>
    <t>wyka</t>
  </si>
  <si>
    <t>bobik</t>
  </si>
  <si>
    <t>łubin słodki</t>
  </si>
  <si>
    <t>mieszanki strączkowe i zbożowo-strączkowe</t>
  </si>
  <si>
    <t>Łubin gorzki (ziarno)</t>
  </si>
  <si>
    <t>Strączkowe pastewne (zielonka)</t>
  </si>
  <si>
    <t>Motylkowe drobnonasienne (ziarno)</t>
  </si>
  <si>
    <t xml:space="preserve">koniczyna </t>
  </si>
  <si>
    <t>lucerna</t>
  </si>
  <si>
    <t>esparceta</t>
  </si>
  <si>
    <t>seradela i pozostałe motylkowe pastewne</t>
  </si>
  <si>
    <t>trawy polowe</t>
  </si>
  <si>
    <t>inne pastewne</t>
  </si>
  <si>
    <t>Motylkowe drobnonasienne (zielonka)</t>
  </si>
  <si>
    <t xml:space="preserve">pastwiska polowe </t>
  </si>
  <si>
    <t>Kukurydza na zielonkę</t>
  </si>
  <si>
    <t>Siano z trwałych użytków zielonych</t>
  </si>
  <si>
    <t>Słoma zbóż podst. z mieszankami</t>
  </si>
  <si>
    <t>Słoma strączkowych</t>
  </si>
  <si>
    <t>x</t>
  </si>
  <si>
    <t>Plewy motylkowych</t>
  </si>
  <si>
    <t>Liście okopowych</t>
  </si>
  <si>
    <t>Wysłodki buraczane</t>
  </si>
  <si>
    <t>Poplony i wsiewki</t>
  </si>
  <si>
    <t>Zielone nawozy</t>
  </si>
  <si>
    <t>seradela, esparceta i inne pastewne</t>
  </si>
  <si>
    <t>Pastwiska trwałe</t>
  </si>
  <si>
    <t>Łąki trwałe</t>
  </si>
  <si>
    <t>TUZ</t>
  </si>
  <si>
    <t xml:space="preserve">Powierzchnia </t>
  </si>
  <si>
    <t>Oleiste (na ziarno)</t>
  </si>
  <si>
    <t xml:space="preserve">Strączkowe jadalne (konsumpcyjne) </t>
  </si>
  <si>
    <t xml:space="preserve">        słonecznik na ziarno</t>
  </si>
  <si>
    <t>Tytoń</t>
  </si>
  <si>
    <t>Chmiel</t>
  </si>
  <si>
    <t>Cykoria</t>
  </si>
  <si>
    <t>Zioła, przyprawy</t>
  </si>
  <si>
    <t xml:space="preserve"> łąki trwałe</t>
  </si>
  <si>
    <t xml:space="preserve"> pastwiska trwałe</t>
  </si>
  <si>
    <t>Zbiory z trwałych użytków zielonych  w przeliczeniu na siano</t>
  </si>
  <si>
    <t>Zbiory z trwałych użytków zielonych w przeliczeniu na siano</t>
  </si>
  <si>
    <t>2015=100</t>
  </si>
  <si>
    <t>-</t>
  </si>
  <si>
    <t>a) Łącznie z powierzchnią i produkcją  w ogrodach przydomowych</t>
  </si>
  <si>
    <t>soja oleista</t>
  </si>
  <si>
    <t xml:space="preserve">        mak,gorczyca i  inne</t>
  </si>
  <si>
    <r>
      <t>Ziemniaki</t>
    </r>
    <r>
      <rPr>
        <vertAlign val="superscript"/>
        <sz val="11"/>
        <rFont val="Times New Roman"/>
        <family val="1"/>
        <charset val="238"/>
      </rPr>
      <t>a</t>
    </r>
  </si>
  <si>
    <t xml:space="preserve">  len oleisty</t>
  </si>
  <si>
    <t xml:space="preserve">  soja oleista</t>
  </si>
  <si>
    <t>TABL. 37.  PRODUKCJA ZIEMIOPŁODÓW ROLNYCH OGÓŁEM</t>
  </si>
  <si>
    <t>TABL.37.  PRODUKCJA ZIEMIOPŁODÓW ROLNYCH OGÓŁEM (cd.)</t>
  </si>
  <si>
    <t>TABL. 37.  PRODUKCJA ZIEMIOPŁODÓW ROLNYCH OGÓŁEM (dok.)</t>
  </si>
  <si>
    <t>TABL. 38.  PRODUKCJA ZIEMIOPŁODÓW ROLNYCH W SEKTORZE PRYWATNYM</t>
  </si>
  <si>
    <t>TABL. 38.  PRODUKCJA ZIEMIOPŁODÓW ROLNYCH W SEKTORZE PRYWATNYM  (cd.)</t>
  </si>
  <si>
    <t>TABL. 38.  PRODUKCJA ZIEMIOPŁODÓW ROLNYCH  W SEKTORZE PRYWATNYM (dok.)</t>
  </si>
  <si>
    <t xml:space="preserve">TABL.39.  PRODUKCJA ZIEMIOPŁODÓW ROLNYCH  W GOSPODARSTWACH INDYWIDUALNYCH </t>
  </si>
  <si>
    <t>TABL. 39.  PRODUKCJA ZIEMIOPŁODÓW ROLNYCH  W GOSPODARSTWACH INDYWIDUALNYCH (cd.)</t>
  </si>
  <si>
    <t>TABL. 39.  PRODUKCJA ZIEMIOPŁODÓW ROLNYCH  W GOSPODARSTWACH INDYWIDUALNYCH (dok.)</t>
  </si>
  <si>
    <t xml:space="preserve">TABL. 40.  PRODUKCJA ZIEMIOPŁODÓW ROLNYCH W SPÓŁDZIELNIACH PRODUKCJI ROLNICZEJ </t>
  </si>
  <si>
    <t>TABL. 40.  PRODUKCJA ZIEMIOPŁODÓW ROLNYCH W SPÓŁDZIELNIACH PRODUKCJI ROLNICZEJ (cd.)</t>
  </si>
  <si>
    <t>TABL. 40.  PRODUKCJA ZIEMIOPŁODÓW ROLNYCH W SPÓŁDZILNIACH PRODUKCJI ROLNICZEJ (dok.)</t>
  </si>
  <si>
    <t xml:space="preserve">TABL. 41.  PRODUKCJA ZIEMIOPŁODÓW ROLNYCH W SEKTORZE PUBLICZNYM </t>
  </si>
  <si>
    <t>TABL. 41.  PRODUKCJA ZIEMIOPŁODÓW ROLNYCH W SEKTORZE PUBLICZNYM (cd.)</t>
  </si>
  <si>
    <t>Plony 
z 1 ha 
w dt</t>
  </si>
  <si>
    <t>Plony z 1 ha 
w dt</t>
  </si>
  <si>
    <t xml:space="preserve">        mak, gorczyca i  inne</t>
  </si>
  <si>
    <t>mieszanki strączkowe 
i zbożowo-strączkowe</t>
  </si>
  <si>
    <t>TABL. 41.  PRODUKCJA ZIEMIOPŁODÓW ROLNYCH W SEKTORZE PUBLICZNYM (dok.)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</si>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</sst>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1"/>
      <color theme="1"/>
      <name val="Times New Roman"/>
      <family val="1"/>
      <charset val="238"/>
    </font>
    <font>
      <sz val="11"/>
      <color rgb="FFFF0000"/>
      <name val="Arial"/>
      <family val="2"/>
      <charset val="238"/>
    </font>
    <font>
      <vertAlign val="superscript"/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2" fillId="0" borderId="0" xfId="0" applyFont="1"/>
    <xf numFmtId="0" fontId="4" fillId="0" borderId="1" xfId="0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6" xfId="0" applyNumberFormat="1" applyFont="1" applyBorder="1" applyAlignment="1">
      <alignment horizontal="right" indent="1"/>
    </xf>
    <xf numFmtId="165" fontId="4" fillId="0" borderId="6" xfId="0" applyNumberFormat="1" applyFont="1" applyBorder="1" applyAlignment="1">
      <alignment horizontal="right" indent="1"/>
    </xf>
    <xf numFmtId="3" fontId="4" fillId="0" borderId="5" xfId="0" applyNumberFormat="1" applyFont="1" applyBorder="1" applyAlignment="1">
      <alignment horizontal="right" indent="1"/>
    </xf>
    <xf numFmtId="165" fontId="2" fillId="0" borderId="0" xfId="0" applyNumberFormat="1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4" fillId="0" borderId="5" xfId="0" applyNumberFormat="1" applyFont="1" applyFill="1" applyBorder="1" applyAlignment="1">
      <alignment horizontal="right" indent="1"/>
    </xf>
    <xf numFmtId="165" fontId="4" fillId="0" borderId="5" xfId="0" applyNumberFormat="1" applyFont="1" applyFill="1" applyBorder="1" applyAlignment="1">
      <alignment horizontal="right" inden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indent="4"/>
    </xf>
    <xf numFmtId="0" fontId="6" fillId="0" borderId="1" xfId="0" applyFont="1" applyFill="1" applyBorder="1" applyAlignment="1">
      <alignment horizontal="left" wrapText="1" indent="1"/>
    </xf>
    <xf numFmtId="0" fontId="4" fillId="0" borderId="0" xfId="0" applyFont="1" applyFill="1"/>
    <xf numFmtId="0" fontId="4" fillId="0" borderId="1" xfId="0" applyFont="1" applyBorder="1" applyAlignment="1">
      <alignment horizontal="left" wrapText="1" indent="2"/>
    </xf>
    <xf numFmtId="0" fontId="4" fillId="0" borderId="1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left" wrapText="1" indent="2"/>
    </xf>
    <xf numFmtId="3" fontId="4" fillId="0" borderId="6" xfId="0" applyNumberFormat="1" applyFont="1" applyFill="1" applyBorder="1" applyAlignment="1">
      <alignment horizontal="right" inden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indent="2"/>
    </xf>
    <xf numFmtId="0" fontId="7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164" fontId="4" fillId="0" borderId="0" xfId="0" applyNumberFormat="1" applyFont="1" applyBorder="1" applyAlignment="1">
      <alignment horizontal="right" indent="1"/>
    </xf>
    <xf numFmtId="164" fontId="4" fillId="0" borderId="6" xfId="0" applyNumberFormat="1" applyFont="1" applyBorder="1" applyAlignment="1">
      <alignment horizontal="right" indent="1"/>
    </xf>
    <xf numFmtId="165" fontId="4" fillId="0" borderId="5" xfId="0" applyNumberFormat="1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0" fontId="4" fillId="0" borderId="5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4" fillId="0" borderId="5" xfId="0" applyNumberFormat="1" applyFont="1" applyBorder="1" applyAlignment="1">
      <alignment horizontal="right" indent="1"/>
    </xf>
    <xf numFmtId="3" fontId="4" fillId="2" borderId="5" xfId="0" applyNumberFormat="1" applyFont="1" applyFill="1" applyBorder="1" applyAlignment="1">
      <alignment horizontal="right" indent="1"/>
    </xf>
    <xf numFmtId="3" fontId="4" fillId="2" borderId="0" xfId="0" applyNumberFormat="1" applyFont="1" applyFill="1" applyBorder="1" applyAlignment="1">
      <alignment horizontal="right" indent="1"/>
    </xf>
    <xf numFmtId="164" fontId="4" fillId="0" borderId="5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right" indent="1"/>
    </xf>
    <xf numFmtId="0" fontId="4" fillId="0" borderId="6" xfId="0" applyNumberFormat="1" applyFont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165" fontId="4" fillId="2" borderId="5" xfId="0" applyNumberFormat="1" applyFont="1" applyFill="1" applyBorder="1" applyAlignment="1">
      <alignment horizontal="right" indent="1"/>
    </xf>
    <xf numFmtId="1" fontId="4" fillId="0" borderId="5" xfId="0" applyNumberFormat="1" applyFont="1" applyBorder="1" applyAlignment="1">
      <alignment horizontal="right" indent="1"/>
    </xf>
    <xf numFmtId="0" fontId="4" fillId="3" borderId="1" xfId="0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right" indent="1"/>
    </xf>
    <xf numFmtId="1" fontId="4" fillId="0" borderId="0" xfId="0" applyNumberFormat="1" applyFont="1" applyFill="1" applyBorder="1" applyAlignment="1">
      <alignment horizontal="right" indent="1"/>
    </xf>
    <xf numFmtId="0" fontId="2" fillId="0" borderId="0" xfId="0" applyFont="1" applyBorder="1"/>
    <xf numFmtId="0" fontId="4" fillId="0" borderId="1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indent="2"/>
    </xf>
    <xf numFmtId="0" fontId="6" fillId="0" borderId="0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left" indent="2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 indent="2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 indent="2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 indent="4"/>
    </xf>
    <xf numFmtId="0" fontId="9" fillId="0" borderId="1" xfId="0" applyFont="1" applyFill="1" applyBorder="1" applyAlignment="1">
      <alignment horizontal="left" wrapText="1" indent="1"/>
    </xf>
    <xf numFmtId="0" fontId="9" fillId="0" borderId="1" xfId="0" applyFont="1" applyFill="1" applyBorder="1" applyAlignment="1">
      <alignment horizontal="left" indent="2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 indent="2"/>
    </xf>
    <xf numFmtId="165" fontId="2" fillId="0" borderId="0" xfId="0" applyNumberFormat="1" applyFont="1" applyFill="1"/>
    <xf numFmtId="0" fontId="9" fillId="0" borderId="0" xfId="0" applyFont="1" applyFill="1"/>
    <xf numFmtId="0" fontId="9" fillId="0" borderId="1" xfId="0" applyFont="1" applyFill="1" applyBorder="1"/>
    <xf numFmtId="0" fontId="1" fillId="0" borderId="0" xfId="0" applyFont="1" applyFill="1"/>
    <xf numFmtId="3" fontId="4" fillId="0" borderId="4" xfId="0" applyNumberFormat="1" applyFont="1" applyBorder="1" applyAlignment="1">
      <alignment horizontal="right" indent="1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/>
    <xf numFmtId="0" fontId="10" fillId="0" borderId="0" xfId="0" applyFont="1"/>
    <xf numFmtId="1" fontId="1" fillId="0" borderId="0" xfId="0" applyNumberFormat="1" applyFont="1"/>
    <xf numFmtId="165" fontId="1" fillId="0" borderId="0" xfId="0" applyNumberFormat="1" applyFont="1"/>
    <xf numFmtId="0" fontId="1" fillId="4" borderId="8" xfId="0" applyFont="1" applyFill="1" applyBorder="1"/>
    <xf numFmtId="0" fontId="1" fillId="0" borderId="8" xfId="0" applyFont="1" applyBorder="1"/>
    <xf numFmtId="0" fontId="1" fillId="5" borderId="8" xfId="0" applyFont="1" applyFill="1" applyBorder="1"/>
    <xf numFmtId="165" fontId="1" fillId="0" borderId="0" xfId="0" applyNumberFormat="1" applyFont="1" applyFill="1" applyBorder="1"/>
    <xf numFmtId="0" fontId="1" fillId="0" borderId="0" xfId="0" applyFont="1" applyBorder="1"/>
    <xf numFmtId="0" fontId="1" fillId="0" borderId="8" xfId="0" applyFont="1" applyFill="1" applyBorder="1"/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2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 inden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165" fontId="11" fillId="0" borderId="3" xfId="0" applyNumberFormat="1" applyFont="1" applyFill="1" applyBorder="1" applyAlignment="1">
      <alignment horizontal="right" vertical="center"/>
    </xf>
    <xf numFmtId="1" fontId="11" fillId="0" borderId="3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 applyProtection="1"/>
    <xf numFmtId="164" fontId="9" fillId="0" borderId="5" xfId="0" applyNumberFormat="1" applyFont="1" applyFill="1" applyBorder="1" applyAlignment="1" applyProtection="1"/>
    <xf numFmtId="164" fontId="9" fillId="0" borderId="6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3" fontId="9" fillId="0" borderId="5" xfId="0" applyNumberFormat="1" applyFont="1" applyFill="1" applyBorder="1" applyAlignment="1" applyProtection="1"/>
    <xf numFmtId="164" fontId="9" fillId="0" borderId="6" xfId="0" applyNumberFormat="1" applyFont="1" applyFill="1" applyBorder="1" applyAlignment="1" applyProtection="1">
      <alignment horizontal="right"/>
    </xf>
    <xf numFmtId="164" fontId="9" fillId="0" borderId="5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 applyBorder="1" applyAlignment="1" applyProtection="1">
      <alignment horizontal="right"/>
    </xf>
    <xf numFmtId="3" fontId="9" fillId="0" borderId="5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 indent="2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indent="2"/>
    </xf>
    <xf numFmtId="3" fontId="4" fillId="0" borderId="0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Fill="1" applyBorder="1" applyAlignment="1">
      <alignment horizontal="right" vertical="center" indent="1"/>
    </xf>
    <xf numFmtId="165" fontId="4" fillId="0" borderId="0" xfId="0" applyNumberFormat="1" applyFont="1" applyFill="1" applyBorder="1" applyAlignment="1">
      <alignment horizontal="right" vertical="center" indent="1"/>
    </xf>
    <xf numFmtId="1" fontId="1" fillId="0" borderId="0" xfId="0" applyNumberFormat="1" applyFont="1" applyFill="1"/>
    <xf numFmtId="165" fontId="1" fillId="0" borderId="0" xfId="0" applyNumberFormat="1" applyFont="1" applyFill="1"/>
    <xf numFmtId="164" fontId="4" fillId="0" borderId="0" xfId="0" applyNumberFormat="1" applyFont="1" applyFill="1" applyBorder="1" applyAlignment="1">
      <alignment horizontal="right" indent="1"/>
    </xf>
    <xf numFmtId="164" fontId="4" fillId="0" borderId="6" xfId="0" applyNumberFormat="1" applyFont="1" applyFill="1" applyBorder="1" applyAlignment="1">
      <alignment horizontal="right" indent="1"/>
    </xf>
    <xf numFmtId="164" fontId="4" fillId="0" borderId="5" xfId="0" applyNumberFormat="1" applyFont="1" applyFill="1" applyBorder="1" applyAlignment="1">
      <alignment horizontal="right" indent="1"/>
    </xf>
    <xf numFmtId="165" fontId="4" fillId="0" borderId="1" xfId="0" applyNumberFormat="1" applyFont="1" applyFill="1" applyBorder="1" applyAlignment="1">
      <alignment horizontal="right" indent="1"/>
    </xf>
    <xf numFmtId="0" fontId="4" fillId="0" borderId="6" xfId="0" applyNumberFormat="1" applyFont="1" applyFill="1" applyBorder="1" applyAlignment="1">
      <alignment horizontal="right" indent="1"/>
    </xf>
    <xf numFmtId="1" fontId="4" fillId="0" borderId="5" xfId="0" applyNumberFormat="1" applyFont="1" applyFill="1" applyBorder="1" applyAlignment="1">
      <alignment horizontal="right" indent="1"/>
    </xf>
    <xf numFmtId="0" fontId="4" fillId="0" borderId="7" xfId="0" applyFont="1" applyFill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3" fontId="4" fillId="0" borderId="4" xfId="0" applyNumberFormat="1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2" fillId="0" borderId="0" xfId="0" applyFont="1" applyFill="1" applyAlignment="1"/>
    <xf numFmtId="165" fontId="2" fillId="0" borderId="0" xfId="0" applyNumberFormat="1" applyFont="1" applyFill="1" applyAlignment="1"/>
    <xf numFmtId="3" fontId="1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/>
    <xf numFmtId="165" fontId="9" fillId="0" borderId="0" xfId="0" applyNumberFormat="1" applyFont="1" applyFill="1" applyBorder="1"/>
    <xf numFmtId="0" fontId="9" fillId="0" borderId="0" xfId="0" applyFont="1" applyFill="1" applyBorder="1" applyAlignment="1">
      <alignment horizontal="right" wrapText="1"/>
    </xf>
    <xf numFmtId="165" fontId="9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13" fillId="0" borderId="0" xfId="0" applyFont="1" applyFill="1" applyBorder="1"/>
    <xf numFmtId="0" fontId="13" fillId="0" borderId="0" xfId="0" applyFont="1" applyFill="1"/>
    <xf numFmtId="165" fontId="13" fillId="0" borderId="0" xfId="0" applyNumberFormat="1" applyFont="1" applyFill="1"/>
    <xf numFmtId="1" fontId="9" fillId="0" borderId="5" xfId="0" applyNumberFormat="1" applyFont="1" applyFill="1" applyBorder="1" applyAlignment="1" applyProtection="1"/>
    <xf numFmtId="1" fontId="9" fillId="0" borderId="5" xfId="0" applyNumberFormat="1" applyFont="1" applyFill="1" applyBorder="1" applyAlignment="1" applyProtection="1">
      <alignment horizontal="right"/>
    </xf>
    <xf numFmtId="164" fontId="9" fillId="6" borderId="5" xfId="0" applyNumberFormat="1" applyFont="1" applyFill="1" applyBorder="1" applyAlignment="1" applyProtection="1">
      <alignment horizontal="right"/>
    </xf>
    <xf numFmtId="3" fontId="9" fillId="0" borderId="6" xfId="0" applyNumberFormat="1" applyFont="1" applyFill="1" applyBorder="1" applyAlignment="1" applyProtection="1">
      <alignment horizontal="right"/>
    </xf>
    <xf numFmtId="0" fontId="9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Border="1"/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Normalny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tabSelected="1" zoomScale="95" zoomScaleNormal="95" zoomScaleSheetLayoutView="100" workbookViewId="0">
      <selection sqref="A1:H35"/>
    </sheetView>
  </sheetViews>
  <sheetFormatPr defaultRowHeight="12.75" x14ac:dyDescent="0.2"/>
  <cols>
    <col min="1" max="1" width="2.28515625" style="84" customWidth="1"/>
    <col min="2" max="2" width="31.140625" style="84" customWidth="1"/>
    <col min="3" max="3" width="13.5703125" style="84" customWidth="1"/>
    <col min="4" max="4" width="10.28515625" style="84" customWidth="1"/>
    <col min="5" max="5" width="14.85546875" style="84" customWidth="1"/>
    <col min="6" max="6" width="12.85546875" style="84" customWidth="1"/>
    <col min="7" max="7" width="9.85546875" style="84" customWidth="1"/>
    <col min="8" max="8" width="12.85546875" style="84" customWidth="1"/>
    <col min="9" max="9" width="8" style="84" customWidth="1"/>
    <col min="10" max="11" width="0" style="84" hidden="1" customWidth="1"/>
    <col min="12" max="12" width="10.42578125" style="84" hidden="1" customWidth="1"/>
    <col min="13" max="16" width="0" style="84" hidden="1" customWidth="1"/>
    <col min="17" max="16384" width="9.140625" style="84"/>
  </cols>
  <sheetData>
    <row r="1" spans="1:15" s="168" customFormat="1" ht="15.75" x14ac:dyDescent="0.25">
      <c r="A1" s="168" t="s">
        <v>112</v>
      </c>
      <c r="B1" s="167"/>
      <c r="H1" s="169">
        <v>67</v>
      </c>
    </row>
    <row r="2" spans="1:15" ht="20.25" customHeight="1" x14ac:dyDescent="0.2">
      <c r="B2" s="85" t="s">
        <v>93</v>
      </c>
      <c r="C2" s="1"/>
    </row>
    <row r="3" spans="1:15" ht="44.25" customHeight="1" x14ac:dyDescent="0.2">
      <c r="B3" s="174" t="s">
        <v>0</v>
      </c>
      <c r="C3" s="176" t="s">
        <v>2</v>
      </c>
      <c r="D3" s="177" t="s">
        <v>107</v>
      </c>
      <c r="E3" s="177" t="s">
        <v>4</v>
      </c>
      <c r="F3" s="63" t="s">
        <v>73</v>
      </c>
      <c r="G3" s="64" t="s">
        <v>5</v>
      </c>
      <c r="H3" s="64" t="s">
        <v>6</v>
      </c>
    </row>
    <row r="4" spans="1:15" ht="26.25" customHeight="1" x14ac:dyDescent="0.2">
      <c r="B4" s="175"/>
      <c r="C4" s="176"/>
      <c r="D4" s="177"/>
      <c r="E4" s="178"/>
      <c r="F4" s="179" t="s">
        <v>85</v>
      </c>
      <c r="G4" s="180"/>
      <c r="H4" s="180"/>
    </row>
    <row r="5" spans="1:15" ht="12" customHeight="1" x14ac:dyDescent="0.2">
      <c r="B5" s="2"/>
      <c r="C5" s="3"/>
      <c r="D5" s="4"/>
      <c r="E5" s="81"/>
      <c r="F5" s="6"/>
      <c r="G5" s="6"/>
      <c r="H5" s="7"/>
    </row>
    <row r="6" spans="1:15" s="1" customFormat="1" ht="24" customHeight="1" x14ac:dyDescent="0.25">
      <c r="B6" s="65" t="s">
        <v>7</v>
      </c>
      <c r="C6" s="112">
        <v>7462421</v>
      </c>
      <c r="D6" s="109">
        <v>40</v>
      </c>
      <c r="E6" s="112">
        <v>298492224</v>
      </c>
      <c r="F6" s="108">
        <v>99.3</v>
      </c>
      <c r="G6" s="109">
        <v>107.2</v>
      </c>
      <c r="H6" s="110">
        <v>106.6</v>
      </c>
      <c r="I6" s="52"/>
      <c r="J6" s="1">
        <f t="shared" ref="J6:J27" si="0">ROUND(C6/C48*100,1)</f>
        <v>89.6</v>
      </c>
      <c r="K6" s="1">
        <f t="shared" ref="K6:K27" si="1">ROUND(D6/D48*100,1)</f>
        <v>123.8</v>
      </c>
      <c r="L6" s="1">
        <f t="shared" ref="L6:L27" si="2">ROUND(E6/E48*100,1)</f>
        <v>110.8</v>
      </c>
      <c r="M6" s="11">
        <f>F6-J6</f>
        <v>9.7000000000000028</v>
      </c>
      <c r="N6" s="11">
        <f>G6-K6</f>
        <v>-16.599999999999994</v>
      </c>
      <c r="O6" s="11">
        <f>H6-L6</f>
        <v>-4.2000000000000028</v>
      </c>
    </row>
    <row r="7" spans="1:15" s="1" customFormat="1" ht="33" customHeight="1" x14ac:dyDescent="0.25">
      <c r="B7" s="70" t="s">
        <v>8</v>
      </c>
      <c r="C7" s="112">
        <v>6758097</v>
      </c>
      <c r="D7" s="109">
        <v>37.5</v>
      </c>
      <c r="E7" s="112">
        <v>253442460</v>
      </c>
      <c r="F7" s="108">
        <v>100.1</v>
      </c>
      <c r="G7" s="109">
        <v>102.2</v>
      </c>
      <c r="H7" s="110">
        <v>102.4</v>
      </c>
      <c r="I7" s="52"/>
      <c r="J7" s="1">
        <f t="shared" si="0"/>
        <v>85.4</v>
      </c>
      <c r="K7" s="1">
        <f t="shared" si="1"/>
        <v>119</v>
      </c>
      <c r="L7" s="1">
        <f t="shared" si="2"/>
        <v>101.8</v>
      </c>
      <c r="M7" s="11">
        <f t="shared" ref="M7:O22" si="3">F7-J7</f>
        <v>14.699999999999989</v>
      </c>
      <c r="N7" s="11">
        <f t="shared" si="3"/>
        <v>-16.799999999999997</v>
      </c>
      <c r="O7" s="11">
        <f t="shared" si="3"/>
        <v>0.60000000000000853</v>
      </c>
    </row>
    <row r="8" spans="1:15" s="1" customFormat="1" ht="24" customHeight="1" x14ac:dyDescent="0.25">
      <c r="B8" s="71" t="s">
        <v>9</v>
      </c>
      <c r="C8" s="112">
        <v>5952552</v>
      </c>
      <c r="D8" s="109">
        <v>38.5</v>
      </c>
      <c r="E8" s="112">
        <v>229290927</v>
      </c>
      <c r="F8" s="108">
        <v>100.3</v>
      </c>
      <c r="G8" s="109">
        <v>101.6</v>
      </c>
      <c r="H8" s="110">
        <v>101.9</v>
      </c>
      <c r="I8" s="52"/>
      <c r="J8" s="1">
        <f t="shared" si="0"/>
        <v>91.9</v>
      </c>
      <c r="K8" s="1">
        <f t="shared" si="1"/>
        <v>118.8</v>
      </c>
      <c r="L8" s="1">
        <f t="shared" si="2"/>
        <v>109.3</v>
      </c>
      <c r="M8" s="11">
        <f t="shared" si="3"/>
        <v>8.3999999999999915</v>
      </c>
      <c r="N8" s="11">
        <f t="shared" si="3"/>
        <v>-17.200000000000003</v>
      </c>
      <c r="O8" s="11">
        <f t="shared" si="3"/>
        <v>-7.3999999999999915</v>
      </c>
    </row>
    <row r="9" spans="1:15" s="1" customFormat="1" ht="24" customHeight="1" x14ac:dyDescent="0.25">
      <c r="B9" s="66" t="s">
        <v>10</v>
      </c>
      <c r="C9" s="112">
        <v>2384056</v>
      </c>
      <c r="D9" s="109">
        <v>45.4</v>
      </c>
      <c r="E9" s="112">
        <v>108279017</v>
      </c>
      <c r="F9" s="108">
        <v>99.5</v>
      </c>
      <c r="G9" s="109">
        <v>99.3</v>
      </c>
      <c r="H9" s="110">
        <v>98.8</v>
      </c>
      <c r="I9" s="52"/>
      <c r="J9" s="1">
        <f t="shared" si="0"/>
        <v>107.5</v>
      </c>
      <c r="K9" s="1">
        <f t="shared" si="1"/>
        <v>114.9</v>
      </c>
      <c r="L9" s="1">
        <f t="shared" si="2"/>
        <v>123.4</v>
      </c>
      <c r="M9" s="11">
        <f t="shared" si="3"/>
        <v>-8</v>
      </c>
      <c r="N9" s="11">
        <f t="shared" si="3"/>
        <v>-15.600000000000009</v>
      </c>
      <c r="O9" s="11">
        <f t="shared" si="3"/>
        <v>-24.600000000000009</v>
      </c>
    </row>
    <row r="10" spans="1:15" s="1" customFormat="1" ht="24" customHeight="1" x14ac:dyDescent="0.25">
      <c r="B10" s="72" t="s">
        <v>11</v>
      </c>
      <c r="C10" s="112">
        <v>1896284</v>
      </c>
      <c r="D10" s="109">
        <v>47.2</v>
      </c>
      <c r="E10" s="112">
        <v>89580243</v>
      </c>
      <c r="F10" s="108">
        <v>91.2</v>
      </c>
      <c r="G10" s="109">
        <v>99.2</v>
      </c>
      <c r="H10" s="108">
        <v>90.5</v>
      </c>
      <c r="I10" s="52"/>
      <c r="J10" s="1">
        <f t="shared" si="0"/>
        <v>102.4</v>
      </c>
      <c r="K10" s="1">
        <f t="shared" si="1"/>
        <v>114.6</v>
      </c>
      <c r="L10" s="1">
        <f t="shared" si="2"/>
        <v>117.4</v>
      </c>
      <c r="M10" s="11">
        <f t="shared" si="3"/>
        <v>-11.200000000000003</v>
      </c>
      <c r="N10" s="11">
        <f t="shared" si="3"/>
        <v>-15.399999999999991</v>
      </c>
      <c r="O10" s="11">
        <f t="shared" si="3"/>
        <v>-26.900000000000006</v>
      </c>
    </row>
    <row r="11" spans="1:15" s="1" customFormat="1" ht="24" customHeight="1" x14ac:dyDescent="0.25">
      <c r="B11" s="72" t="s">
        <v>12</v>
      </c>
      <c r="C11" s="112">
        <v>487732</v>
      </c>
      <c r="D11" s="109">
        <v>38.299999999999997</v>
      </c>
      <c r="E11" s="112">
        <v>18698774</v>
      </c>
      <c r="F11" s="108">
        <v>154.69999999999999</v>
      </c>
      <c r="G11" s="109">
        <v>114.3</v>
      </c>
      <c r="H11" s="108">
        <v>176.9</v>
      </c>
      <c r="I11" s="52"/>
      <c r="J11" s="1">
        <f t="shared" si="0"/>
        <v>132.9</v>
      </c>
      <c r="K11" s="1">
        <f t="shared" si="1"/>
        <v>123.5</v>
      </c>
      <c r="L11" s="1">
        <f t="shared" si="2"/>
        <v>164.1</v>
      </c>
      <c r="M11" s="11">
        <f t="shared" si="3"/>
        <v>21.799999999999983</v>
      </c>
      <c r="N11" s="11">
        <f t="shared" si="3"/>
        <v>-9.2000000000000028</v>
      </c>
      <c r="O11" s="11">
        <f t="shared" si="3"/>
        <v>12.800000000000011</v>
      </c>
    </row>
    <row r="12" spans="1:15" s="1" customFormat="1" ht="24" customHeight="1" x14ac:dyDescent="0.25">
      <c r="B12" s="66" t="s">
        <v>13</v>
      </c>
      <c r="C12" s="112">
        <v>760976</v>
      </c>
      <c r="D12" s="109">
        <v>28.9</v>
      </c>
      <c r="E12" s="112">
        <v>21995776</v>
      </c>
      <c r="F12" s="108">
        <v>104.9</v>
      </c>
      <c r="G12" s="109">
        <v>104</v>
      </c>
      <c r="H12" s="110">
        <v>109.3</v>
      </c>
      <c r="I12" s="52"/>
      <c r="J12" s="1">
        <f t="shared" si="0"/>
        <v>53.8</v>
      </c>
      <c r="K12" s="1">
        <f t="shared" si="1"/>
        <v>119.9</v>
      </c>
      <c r="L12" s="1">
        <f t="shared" si="2"/>
        <v>64.599999999999994</v>
      </c>
      <c r="M12" s="11">
        <f t="shared" si="3"/>
        <v>51.100000000000009</v>
      </c>
      <c r="N12" s="11">
        <f t="shared" si="3"/>
        <v>-15.900000000000006</v>
      </c>
      <c r="O12" s="11">
        <f t="shared" si="3"/>
        <v>44.7</v>
      </c>
    </row>
    <row r="13" spans="1:15" s="1" customFormat="1" ht="24" customHeight="1" x14ac:dyDescent="0.25">
      <c r="B13" s="66" t="s">
        <v>14</v>
      </c>
      <c r="C13" s="112">
        <v>926147</v>
      </c>
      <c r="D13" s="109">
        <v>37.200000000000003</v>
      </c>
      <c r="E13" s="112">
        <v>34410901</v>
      </c>
      <c r="F13" s="108">
        <v>110.4</v>
      </c>
      <c r="G13" s="109">
        <v>105.4</v>
      </c>
      <c r="H13" s="110">
        <v>116.2</v>
      </c>
      <c r="I13" s="52"/>
      <c r="J13" s="1">
        <f t="shared" si="0"/>
        <v>83.2</v>
      </c>
      <c r="K13" s="1">
        <f t="shared" si="1"/>
        <v>115.5</v>
      </c>
      <c r="L13" s="1">
        <f t="shared" si="2"/>
        <v>96.1</v>
      </c>
      <c r="M13" s="11">
        <f t="shared" si="3"/>
        <v>27.200000000000003</v>
      </c>
      <c r="N13" s="11">
        <f t="shared" si="3"/>
        <v>-10.099999999999994</v>
      </c>
      <c r="O13" s="11">
        <f t="shared" si="3"/>
        <v>20.100000000000009</v>
      </c>
    </row>
    <row r="14" spans="1:15" s="1" customFormat="1" ht="24" customHeight="1" x14ac:dyDescent="0.25">
      <c r="B14" s="72" t="s">
        <v>15</v>
      </c>
      <c r="C14" s="112">
        <v>138713</v>
      </c>
      <c r="D14" s="109">
        <v>44.6</v>
      </c>
      <c r="E14" s="112">
        <v>6185130</v>
      </c>
      <c r="F14" s="108">
        <v>60</v>
      </c>
      <c r="G14" s="109">
        <v>108</v>
      </c>
      <c r="H14" s="110">
        <v>64.8</v>
      </c>
      <c r="I14" s="52"/>
      <c r="J14" s="1">
        <f t="shared" si="0"/>
        <v>96</v>
      </c>
      <c r="K14" s="1">
        <f t="shared" si="1"/>
        <v>116.8</v>
      </c>
      <c r="L14" s="1">
        <f t="shared" si="2"/>
        <v>112</v>
      </c>
      <c r="M14" s="11">
        <f t="shared" si="3"/>
        <v>-36</v>
      </c>
      <c r="N14" s="11">
        <f t="shared" si="3"/>
        <v>-8.7999999999999972</v>
      </c>
      <c r="O14" s="11">
        <f t="shared" si="3"/>
        <v>-47.2</v>
      </c>
    </row>
    <row r="15" spans="1:15" s="1" customFormat="1" ht="24" customHeight="1" x14ac:dyDescent="0.25">
      <c r="B15" s="72" t="s">
        <v>16</v>
      </c>
      <c r="C15" s="112">
        <v>787434</v>
      </c>
      <c r="D15" s="109">
        <v>35.799999999999997</v>
      </c>
      <c r="E15" s="112">
        <v>28225771</v>
      </c>
      <c r="F15" s="108">
        <v>129.5</v>
      </c>
      <c r="G15" s="109">
        <v>108.5</v>
      </c>
      <c r="H15" s="110">
        <v>140.69999999999999</v>
      </c>
      <c r="I15" s="52"/>
      <c r="J15" s="1">
        <f t="shared" si="0"/>
        <v>81.3</v>
      </c>
      <c r="K15" s="1">
        <f t="shared" si="1"/>
        <v>114.4</v>
      </c>
      <c r="L15" s="1">
        <f t="shared" si="2"/>
        <v>93.2</v>
      </c>
      <c r="M15" s="11">
        <f t="shared" si="3"/>
        <v>48.2</v>
      </c>
      <c r="N15" s="11">
        <f t="shared" si="3"/>
        <v>-5.9000000000000057</v>
      </c>
      <c r="O15" s="11">
        <f t="shared" si="3"/>
        <v>47.499999999999986</v>
      </c>
    </row>
    <row r="16" spans="1:15" s="1" customFormat="1" ht="24" customHeight="1" x14ac:dyDescent="0.25">
      <c r="B16" s="66" t="s">
        <v>17</v>
      </c>
      <c r="C16" s="112">
        <v>477854</v>
      </c>
      <c r="D16" s="109">
        <v>28.4</v>
      </c>
      <c r="E16" s="112">
        <v>13580786</v>
      </c>
      <c r="F16" s="108">
        <v>103.7</v>
      </c>
      <c r="G16" s="109">
        <v>107.2</v>
      </c>
      <c r="H16" s="110">
        <v>111.4</v>
      </c>
      <c r="I16" s="52"/>
      <c r="J16" s="1">
        <f t="shared" si="0"/>
        <v>88.6</v>
      </c>
      <c r="K16" s="1">
        <f t="shared" si="1"/>
        <v>115.4</v>
      </c>
      <c r="L16" s="1">
        <f t="shared" si="2"/>
        <v>102.6</v>
      </c>
      <c r="M16" s="11">
        <f t="shared" si="3"/>
        <v>15.100000000000009</v>
      </c>
      <c r="N16" s="11">
        <f t="shared" si="3"/>
        <v>-8.2000000000000028</v>
      </c>
      <c r="O16" s="11">
        <f t="shared" si="3"/>
        <v>8.8000000000000114</v>
      </c>
    </row>
    <row r="17" spans="2:15" s="1" customFormat="1" ht="24" customHeight="1" x14ac:dyDescent="0.25">
      <c r="B17" s="66" t="s">
        <v>18</v>
      </c>
      <c r="C17" s="112">
        <v>1403519</v>
      </c>
      <c r="D17" s="109">
        <v>36.4</v>
      </c>
      <c r="E17" s="112">
        <v>51024447</v>
      </c>
      <c r="F17" s="108">
        <v>92.6</v>
      </c>
      <c r="G17" s="109">
        <v>103.4</v>
      </c>
      <c r="H17" s="110">
        <v>95.6</v>
      </c>
      <c r="I17" s="52"/>
      <c r="J17" s="1">
        <f t="shared" si="0"/>
        <v>117.5</v>
      </c>
      <c r="K17" s="1">
        <f t="shared" si="1"/>
        <v>111.3</v>
      </c>
      <c r="L17" s="1">
        <f t="shared" si="2"/>
        <v>130.69999999999999</v>
      </c>
      <c r="M17" s="11">
        <f t="shared" si="3"/>
        <v>-24.900000000000006</v>
      </c>
      <c r="N17" s="11">
        <f t="shared" si="3"/>
        <v>-7.8999999999999915</v>
      </c>
      <c r="O17" s="11">
        <f t="shared" si="3"/>
        <v>-35.099999999999994</v>
      </c>
    </row>
    <row r="18" spans="2:15" s="1" customFormat="1" ht="24" customHeight="1" x14ac:dyDescent="0.25">
      <c r="B18" s="72" t="s">
        <v>19</v>
      </c>
      <c r="C18" s="112">
        <v>1219778</v>
      </c>
      <c r="D18" s="109">
        <v>37.1</v>
      </c>
      <c r="E18" s="112">
        <v>45197427</v>
      </c>
      <c r="F18" s="108">
        <v>93.7</v>
      </c>
      <c r="G18" s="109">
        <v>102.2</v>
      </c>
      <c r="H18" s="110">
        <v>95.5</v>
      </c>
      <c r="I18" s="52"/>
      <c r="J18" s="1">
        <f t="shared" si="0"/>
        <v>113.3</v>
      </c>
      <c r="K18" s="1">
        <f t="shared" si="1"/>
        <v>111.4</v>
      </c>
      <c r="L18" s="1">
        <f t="shared" si="2"/>
        <v>126.1</v>
      </c>
      <c r="M18" s="11">
        <f t="shared" si="3"/>
        <v>-19.599999999999994</v>
      </c>
      <c r="N18" s="11">
        <f t="shared" si="3"/>
        <v>-9.2000000000000028</v>
      </c>
      <c r="O18" s="11">
        <f t="shared" si="3"/>
        <v>-30.599999999999994</v>
      </c>
    </row>
    <row r="19" spans="2:15" s="1" customFormat="1" ht="24" customHeight="1" x14ac:dyDescent="0.25">
      <c r="B19" s="72" t="s">
        <v>20</v>
      </c>
      <c r="C19" s="112">
        <v>183741</v>
      </c>
      <c r="D19" s="109">
        <v>31.7</v>
      </c>
      <c r="E19" s="112">
        <v>5827020</v>
      </c>
      <c r="F19" s="108">
        <v>85.9</v>
      </c>
      <c r="G19" s="109">
        <v>111.6</v>
      </c>
      <c r="H19" s="110">
        <v>96</v>
      </c>
      <c r="I19" s="52"/>
      <c r="J19" s="1">
        <f t="shared" si="0"/>
        <v>155.4</v>
      </c>
      <c r="K19" s="1">
        <f t="shared" si="1"/>
        <v>118.3</v>
      </c>
      <c r="L19" s="1">
        <f t="shared" si="2"/>
        <v>183.5</v>
      </c>
      <c r="M19" s="11">
        <f t="shared" si="3"/>
        <v>-69.5</v>
      </c>
      <c r="N19" s="11">
        <f t="shared" si="3"/>
        <v>-6.7000000000000028</v>
      </c>
      <c r="O19" s="11">
        <f t="shared" si="3"/>
        <v>-87.5</v>
      </c>
    </row>
    <row r="20" spans="2:15" s="1" customFormat="1" ht="24" customHeight="1" x14ac:dyDescent="0.25">
      <c r="B20" s="66" t="s">
        <v>21</v>
      </c>
      <c r="C20" s="112">
        <v>805548</v>
      </c>
      <c r="D20" s="109">
        <v>30</v>
      </c>
      <c r="E20" s="112">
        <v>24151533</v>
      </c>
      <c r="F20" s="108">
        <v>99.1</v>
      </c>
      <c r="G20" s="109">
        <v>108.3</v>
      </c>
      <c r="H20" s="110">
        <v>107.3</v>
      </c>
      <c r="I20" s="52"/>
      <c r="J20" s="1">
        <f t="shared" si="0"/>
        <v>56.1</v>
      </c>
      <c r="K20" s="1">
        <f t="shared" si="1"/>
        <v>109.9</v>
      </c>
      <c r="L20" s="1">
        <f t="shared" si="2"/>
        <v>61.7</v>
      </c>
      <c r="M20" s="11">
        <f t="shared" si="3"/>
        <v>42.999999999999993</v>
      </c>
      <c r="N20" s="11">
        <f t="shared" si="3"/>
        <v>-1.6000000000000085</v>
      </c>
      <c r="O20" s="11">
        <f t="shared" si="3"/>
        <v>45.599999999999994</v>
      </c>
    </row>
    <row r="21" spans="2:15" s="1" customFormat="1" ht="24" customHeight="1" x14ac:dyDescent="0.25">
      <c r="B21" s="72" t="s">
        <v>19</v>
      </c>
      <c r="C21" s="112">
        <v>60364</v>
      </c>
      <c r="D21" s="109">
        <v>32.4</v>
      </c>
      <c r="E21" s="112">
        <v>1954919</v>
      </c>
      <c r="F21" s="108">
        <v>58.7</v>
      </c>
      <c r="G21" s="109">
        <v>104.9</v>
      </c>
      <c r="H21" s="110">
        <v>61.4</v>
      </c>
      <c r="I21" s="52"/>
      <c r="J21" s="1">
        <f t="shared" si="0"/>
        <v>92</v>
      </c>
      <c r="K21" s="1">
        <f t="shared" si="1"/>
        <v>106.6</v>
      </c>
      <c r="L21" s="1">
        <f t="shared" si="2"/>
        <v>98.1</v>
      </c>
      <c r="M21" s="11">
        <f t="shared" si="3"/>
        <v>-33.299999999999997</v>
      </c>
      <c r="N21" s="11">
        <f t="shared" si="3"/>
        <v>-1.6999999999999886</v>
      </c>
      <c r="O21" s="11">
        <f t="shared" si="3"/>
        <v>-36.699999999999996</v>
      </c>
    </row>
    <row r="22" spans="2:15" s="1" customFormat="1" ht="24" customHeight="1" x14ac:dyDescent="0.25">
      <c r="B22" s="72" t="s">
        <v>20</v>
      </c>
      <c r="C22" s="112">
        <v>745184</v>
      </c>
      <c r="D22" s="109">
        <v>29.8</v>
      </c>
      <c r="E22" s="112">
        <v>22196614</v>
      </c>
      <c r="F22" s="108">
        <v>105</v>
      </c>
      <c r="G22" s="109">
        <v>109.6</v>
      </c>
      <c r="H22" s="110">
        <v>114.9</v>
      </c>
      <c r="I22" s="52"/>
      <c r="J22" s="1">
        <f t="shared" si="0"/>
        <v>54.4</v>
      </c>
      <c r="K22" s="1">
        <f t="shared" si="1"/>
        <v>110</v>
      </c>
      <c r="L22" s="1">
        <f t="shared" si="2"/>
        <v>59.7</v>
      </c>
      <c r="M22" s="11">
        <f t="shared" si="3"/>
        <v>50.6</v>
      </c>
      <c r="N22" s="11">
        <f t="shared" si="3"/>
        <v>-0.40000000000000568</v>
      </c>
      <c r="O22" s="11">
        <f t="shared" si="3"/>
        <v>55.2</v>
      </c>
    </row>
    <row r="23" spans="2:15" s="1" customFormat="1" ht="24" customHeight="1" x14ac:dyDescent="0.25">
      <c r="B23" s="66" t="s">
        <v>22</v>
      </c>
      <c r="C23" s="112">
        <v>82111</v>
      </c>
      <c r="D23" s="109">
        <v>14.4</v>
      </c>
      <c r="E23" s="112">
        <v>1185621</v>
      </c>
      <c r="F23" s="108">
        <v>140.30000000000001</v>
      </c>
      <c r="G23" s="109">
        <v>132.1</v>
      </c>
      <c r="H23" s="110">
        <v>186.6</v>
      </c>
      <c r="I23" s="52"/>
      <c r="J23" s="1">
        <f t="shared" si="0"/>
        <v>121.6</v>
      </c>
      <c r="K23" s="1">
        <f t="shared" si="1"/>
        <v>134.6</v>
      </c>
      <c r="L23" s="1">
        <f t="shared" si="2"/>
        <v>164.5</v>
      </c>
      <c r="M23" s="11">
        <f t="shared" ref="M23:O27" si="4">F23-J23</f>
        <v>18.700000000000017</v>
      </c>
      <c r="N23" s="11">
        <f t="shared" si="4"/>
        <v>-2.5</v>
      </c>
      <c r="O23" s="11">
        <f t="shared" si="4"/>
        <v>22.099999999999994</v>
      </c>
    </row>
    <row r="24" spans="2:15" s="1" customFormat="1" ht="24" customHeight="1" x14ac:dyDescent="0.25">
      <c r="B24" s="66" t="s">
        <v>23</v>
      </c>
      <c r="C24" s="112">
        <v>24358</v>
      </c>
      <c r="D24" s="109">
        <v>16.8</v>
      </c>
      <c r="E24" s="112">
        <v>409652</v>
      </c>
      <c r="F24" s="108">
        <v>87</v>
      </c>
      <c r="G24" s="109">
        <v>131.30000000000001</v>
      </c>
      <c r="H24" s="110">
        <v>114.5</v>
      </c>
      <c r="I24" s="52"/>
      <c r="J24" s="1">
        <f t="shared" si="0"/>
        <v>615.4</v>
      </c>
      <c r="K24" s="1">
        <f t="shared" si="1"/>
        <v>93.9</v>
      </c>
      <c r="L24" s="1">
        <f t="shared" si="2"/>
        <v>579.79999999999995</v>
      </c>
      <c r="M24" s="11">
        <f t="shared" si="4"/>
        <v>-528.4</v>
      </c>
      <c r="N24" s="11">
        <f t="shared" si="4"/>
        <v>37.400000000000006</v>
      </c>
      <c r="O24" s="11">
        <f t="shared" si="4"/>
        <v>-465.29999999999995</v>
      </c>
    </row>
    <row r="25" spans="2:15" s="1" customFormat="1" ht="24" customHeight="1" x14ac:dyDescent="0.25">
      <c r="B25" s="66" t="s">
        <v>24</v>
      </c>
      <c r="C25" s="112">
        <v>2449</v>
      </c>
      <c r="D25" s="109">
        <v>10.4</v>
      </c>
      <c r="E25" s="112">
        <v>25391</v>
      </c>
      <c r="F25" s="108">
        <v>46.3</v>
      </c>
      <c r="G25" s="109">
        <v>83.2</v>
      </c>
      <c r="H25" s="110">
        <v>38.4</v>
      </c>
      <c r="I25" s="52"/>
      <c r="J25" s="1">
        <f t="shared" si="0"/>
        <v>187.5</v>
      </c>
      <c r="K25" s="1">
        <f t="shared" si="1"/>
        <v>45.6</v>
      </c>
      <c r="L25" s="1">
        <f t="shared" si="2"/>
        <v>85.5</v>
      </c>
      <c r="M25" s="11">
        <f t="shared" si="4"/>
        <v>-141.19999999999999</v>
      </c>
      <c r="N25" s="11">
        <f t="shared" si="4"/>
        <v>37.6</v>
      </c>
      <c r="O25" s="11">
        <f t="shared" si="4"/>
        <v>-47.1</v>
      </c>
    </row>
    <row r="26" spans="2:15" s="1" customFormat="1" ht="24" customHeight="1" x14ac:dyDescent="0.25">
      <c r="B26" s="66" t="s">
        <v>25</v>
      </c>
      <c r="C26" s="112">
        <v>595405</v>
      </c>
      <c r="D26" s="109">
        <v>72.900000000000006</v>
      </c>
      <c r="E26" s="112">
        <v>43429100</v>
      </c>
      <c r="F26" s="108">
        <v>88.8</v>
      </c>
      <c r="G26" s="109">
        <v>154.80000000000001</v>
      </c>
      <c r="H26" s="110">
        <v>137.6</v>
      </c>
      <c r="I26" s="52"/>
      <c r="J26" s="1">
        <f t="shared" si="0"/>
        <v>175.5</v>
      </c>
      <c r="K26" s="1">
        <f t="shared" si="1"/>
        <v>127.2</v>
      </c>
      <c r="L26" s="1">
        <f t="shared" si="2"/>
        <v>223.2</v>
      </c>
      <c r="M26" s="11">
        <f t="shared" si="4"/>
        <v>-86.7</v>
      </c>
      <c r="N26" s="11">
        <f t="shared" si="4"/>
        <v>27.600000000000009</v>
      </c>
      <c r="O26" s="11">
        <f t="shared" si="4"/>
        <v>-85.6</v>
      </c>
    </row>
    <row r="27" spans="2:15" s="1" customFormat="1" ht="33" customHeight="1" x14ac:dyDescent="0.25">
      <c r="B27" s="66" t="s">
        <v>75</v>
      </c>
      <c r="C27" s="112">
        <v>73488</v>
      </c>
      <c r="D27" s="109">
        <v>24.5</v>
      </c>
      <c r="E27" s="112">
        <v>1799701</v>
      </c>
      <c r="F27" s="108">
        <v>80.7</v>
      </c>
      <c r="G27" s="109">
        <v>130.30000000000001</v>
      </c>
      <c r="H27" s="110">
        <v>104.9</v>
      </c>
      <c r="I27" s="52"/>
      <c r="J27" s="1">
        <f t="shared" si="0"/>
        <v>226.1</v>
      </c>
      <c r="K27" s="1">
        <f t="shared" si="1"/>
        <v>120.1</v>
      </c>
      <c r="L27" s="1">
        <f t="shared" si="2"/>
        <v>271.10000000000002</v>
      </c>
      <c r="M27" s="11">
        <f t="shared" si="4"/>
        <v>-145.39999999999998</v>
      </c>
      <c r="N27" s="11">
        <f t="shared" si="4"/>
        <v>10.200000000000017</v>
      </c>
      <c r="O27" s="11">
        <f t="shared" si="4"/>
        <v>-166.20000000000002</v>
      </c>
    </row>
    <row r="28" spans="2:15" s="19" customFormat="1" ht="24" customHeight="1" x14ac:dyDescent="0.25">
      <c r="B28" s="73" t="s">
        <v>1</v>
      </c>
      <c r="C28" s="112"/>
      <c r="D28" s="109"/>
      <c r="E28" s="112"/>
      <c r="F28" s="108"/>
      <c r="G28" s="109"/>
      <c r="H28" s="110"/>
      <c r="I28" s="82"/>
      <c r="J28" s="1"/>
      <c r="K28" s="1"/>
      <c r="L28" s="1"/>
      <c r="M28" s="11"/>
      <c r="N28" s="11"/>
      <c r="O28" s="11"/>
    </row>
    <row r="29" spans="2:15" s="1" customFormat="1" ht="24" customHeight="1" x14ac:dyDescent="0.25">
      <c r="B29" s="67" t="s">
        <v>27</v>
      </c>
      <c r="C29" s="112">
        <v>37590</v>
      </c>
      <c r="D29" s="109">
        <v>25.5</v>
      </c>
      <c r="E29" s="112">
        <v>956757</v>
      </c>
      <c r="F29" s="108">
        <v>99</v>
      </c>
      <c r="G29" s="109">
        <v>106.3</v>
      </c>
      <c r="H29" s="110">
        <v>104.8</v>
      </c>
      <c r="I29" s="52"/>
      <c r="J29" s="1">
        <f t="shared" ref="J29:L33" si="5">ROUND(C29/C71*100,1)</f>
        <v>250.1</v>
      </c>
      <c r="K29" s="1">
        <f t="shared" si="5"/>
        <v>112.8</v>
      </c>
      <c r="L29" s="1">
        <f t="shared" si="5"/>
        <v>282.3</v>
      </c>
      <c r="M29" s="11">
        <f t="shared" ref="M29:O33" si="6">F29-J29</f>
        <v>-151.1</v>
      </c>
      <c r="N29" s="11">
        <f t="shared" si="6"/>
        <v>-6.5</v>
      </c>
      <c r="O29" s="11">
        <f t="shared" si="6"/>
        <v>-177.5</v>
      </c>
    </row>
    <row r="30" spans="2:15" s="1" customFormat="1" ht="24" customHeight="1" x14ac:dyDescent="0.25">
      <c r="B30" s="67" t="s">
        <v>28</v>
      </c>
      <c r="C30" s="112">
        <v>22272</v>
      </c>
      <c r="D30" s="109">
        <v>26.8</v>
      </c>
      <c r="E30" s="112">
        <v>595835</v>
      </c>
      <c r="F30" s="108">
        <v>86.2</v>
      </c>
      <c r="G30" s="109">
        <v>170.7</v>
      </c>
      <c r="H30" s="110">
        <v>146.5</v>
      </c>
      <c r="I30" s="52"/>
      <c r="J30" s="1">
        <f t="shared" si="5"/>
        <v>140.1</v>
      </c>
      <c r="K30" s="1">
        <f t="shared" si="5"/>
        <v>148.1</v>
      </c>
      <c r="L30" s="1">
        <f t="shared" si="5"/>
        <v>207.3</v>
      </c>
      <c r="M30" s="11">
        <f t="shared" si="6"/>
        <v>-53.899999999999991</v>
      </c>
      <c r="N30" s="11">
        <f t="shared" si="6"/>
        <v>22.599999999999994</v>
      </c>
      <c r="O30" s="11">
        <f t="shared" si="6"/>
        <v>-60.800000000000011</v>
      </c>
    </row>
    <row r="31" spans="2:15" s="1" customFormat="1" ht="24" customHeight="1" x14ac:dyDescent="0.25">
      <c r="B31" s="67" t="s">
        <v>29</v>
      </c>
      <c r="C31" s="112">
        <v>1243</v>
      </c>
      <c r="D31" s="109">
        <v>25.1</v>
      </c>
      <c r="E31" s="112">
        <v>31252</v>
      </c>
      <c r="F31" s="108">
        <v>33.200000000000003</v>
      </c>
      <c r="G31" s="109">
        <v>133.5</v>
      </c>
      <c r="H31" s="110">
        <v>44.4</v>
      </c>
      <c r="I31" s="52"/>
      <c r="J31" s="1">
        <f t="shared" si="5"/>
        <v>92.8</v>
      </c>
      <c r="K31" s="1">
        <f t="shared" si="5"/>
        <v>100.8</v>
      </c>
      <c r="L31" s="1">
        <f t="shared" si="5"/>
        <v>93.6</v>
      </c>
      <c r="M31" s="11">
        <f t="shared" si="6"/>
        <v>-59.599999999999994</v>
      </c>
      <c r="N31" s="11">
        <f t="shared" si="6"/>
        <v>32.700000000000003</v>
      </c>
      <c r="O31" s="11">
        <f t="shared" si="6"/>
        <v>-49.199999999999996</v>
      </c>
    </row>
    <row r="32" spans="2:15" s="55" customFormat="1" ht="24" customHeight="1" x14ac:dyDescent="0.25">
      <c r="B32" s="68" t="s">
        <v>90</v>
      </c>
      <c r="C32" s="112">
        <v>311620</v>
      </c>
      <c r="D32" s="111">
        <v>285</v>
      </c>
      <c r="E32" s="112">
        <v>88724452</v>
      </c>
      <c r="F32" s="108">
        <v>103.8</v>
      </c>
      <c r="G32" s="109">
        <v>135.69999999999999</v>
      </c>
      <c r="H32" s="108">
        <v>140.5</v>
      </c>
      <c r="I32" s="54"/>
      <c r="J32" s="55">
        <f t="shared" si="5"/>
        <v>53</v>
      </c>
      <c r="K32" s="55">
        <f t="shared" si="5"/>
        <v>161.9</v>
      </c>
      <c r="L32" s="55">
        <f t="shared" si="5"/>
        <v>85.6</v>
      </c>
      <c r="M32" s="77">
        <f t="shared" si="6"/>
        <v>50.8</v>
      </c>
      <c r="N32" s="77">
        <f t="shared" si="6"/>
        <v>-26.200000000000017</v>
      </c>
      <c r="O32" s="77">
        <f t="shared" si="6"/>
        <v>54.900000000000006</v>
      </c>
    </row>
    <row r="33" spans="2:15" s="1" customFormat="1" ht="24" customHeight="1" x14ac:dyDescent="0.25">
      <c r="B33" s="68" t="s">
        <v>31</v>
      </c>
      <c r="C33" s="112">
        <v>205572</v>
      </c>
      <c r="D33" s="111">
        <v>658</v>
      </c>
      <c r="E33" s="112">
        <v>135237806</v>
      </c>
      <c r="F33" s="108">
        <v>114.1</v>
      </c>
      <c r="G33" s="109">
        <v>126.5</v>
      </c>
      <c r="H33" s="108">
        <v>144.4</v>
      </c>
      <c r="I33" s="52"/>
      <c r="J33" s="1">
        <f t="shared" si="5"/>
        <v>71.8</v>
      </c>
      <c r="K33" s="1">
        <f t="shared" si="5"/>
        <v>158.19999999999999</v>
      </c>
      <c r="L33" s="1">
        <f t="shared" si="5"/>
        <v>113.5</v>
      </c>
      <c r="M33" s="11">
        <f t="shared" si="6"/>
        <v>42.3</v>
      </c>
      <c r="N33" s="11">
        <f t="shared" si="6"/>
        <v>-31.699999999999989</v>
      </c>
      <c r="O33" s="11">
        <f t="shared" si="6"/>
        <v>30.900000000000006</v>
      </c>
    </row>
    <row r="34" spans="2:15" s="55" customFormat="1" ht="12" customHeight="1" x14ac:dyDescent="0.2">
      <c r="I34" s="54"/>
      <c r="J34" s="55">
        <f>ROUND('tabl 37(2)'!C6/C76*100,1)</f>
        <v>152.30000000000001</v>
      </c>
      <c r="K34" s="55">
        <f>ROUND('tabl 37(2)'!D6/D76*100,1)</f>
        <v>101.5</v>
      </c>
      <c r="L34" s="55">
        <f>ROUND('tabl 37(2)'!E6/E76*100,1)</f>
        <v>154.69999999999999</v>
      </c>
      <c r="M34" s="77">
        <f>'tabl 37(2)'!F6-J34</f>
        <v>-65.100000000000009</v>
      </c>
      <c r="N34" s="77">
        <f>'tabl 37(2)'!G6-K34</f>
        <v>-6.9000000000000057</v>
      </c>
      <c r="O34" s="77">
        <f>'tabl 37(2)'!H6-L34</f>
        <v>-72.199999999999989</v>
      </c>
    </row>
    <row r="35" spans="2:15" s="1" customFormat="1" ht="21.95" customHeight="1" x14ac:dyDescent="0.25">
      <c r="B35" s="166" t="s">
        <v>87</v>
      </c>
      <c r="I35" s="52"/>
      <c r="J35" s="1">
        <f>ROUND('tabl 37(2)'!C7/C77*100,1)</f>
        <v>150.30000000000001</v>
      </c>
      <c r="K35" s="1">
        <f>ROUND('tabl 37(2)'!D7/D77*100,1)</f>
        <v>101.9</v>
      </c>
      <c r="L35" s="1">
        <f>ROUND('tabl 37(2)'!E7/E77*100,1)</f>
        <v>153.1</v>
      </c>
      <c r="M35" s="11">
        <f>'tabl 37(2)'!F7-J35</f>
        <v>-63.000000000000014</v>
      </c>
      <c r="N35" s="11">
        <f>'tabl 37(2)'!G7-K35</f>
        <v>-7.9000000000000057</v>
      </c>
      <c r="O35" s="11">
        <f>'tabl 37(2)'!H7-L35</f>
        <v>-70.899999999999991</v>
      </c>
    </row>
    <row r="36" spans="2:15" s="1" customFormat="1" ht="21.95" customHeight="1" x14ac:dyDescent="0.2">
      <c r="I36" s="52"/>
      <c r="J36" s="1">
        <f>ROUND('tabl 37(2)'!C11/C82*100,1)</f>
        <v>2242.1999999999998</v>
      </c>
      <c r="K36" s="1">
        <f>ROUND('tabl 37(2)'!D11/D82*100,1)</f>
        <v>89.8</v>
      </c>
      <c r="L36" s="1">
        <f>ROUND('tabl 37(2)'!E11/E82*100,1)</f>
        <v>2010.3</v>
      </c>
      <c r="M36" s="11">
        <f>'tabl 37(2)'!F11-J36</f>
        <v>-2187.1</v>
      </c>
      <c r="N36" s="11">
        <f>'tabl 37(2)'!G11-K36</f>
        <v>24.799999999999997</v>
      </c>
      <c r="O36" s="11">
        <f>'tabl 37(2)'!H11-L36</f>
        <v>-1947.2</v>
      </c>
    </row>
    <row r="37" spans="2:15" s="1" customFormat="1" ht="21.95" customHeight="1" x14ac:dyDescent="0.2">
      <c r="M37" s="11"/>
      <c r="N37" s="11"/>
      <c r="O37" s="11"/>
    </row>
    <row r="38" spans="2:15" s="1" customFormat="1" ht="21.95" customHeight="1" x14ac:dyDescent="0.2">
      <c r="M38" s="11"/>
      <c r="N38" s="11"/>
      <c r="O38" s="11"/>
    </row>
    <row r="39" spans="2:15" s="1" customFormat="1" ht="16.5" customHeight="1" x14ac:dyDescent="0.2">
      <c r="B39" s="62"/>
      <c r="C39" s="37"/>
      <c r="D39" s="50"/>
      <c r="E39" s="37"/>
      <c r="F39" s="50"/>
      <c r="G39" s="50"/>
      <c r="H39" s="50"/>
      <c r="M39" s="11"/>
      <c r="N39" s="11"/>
      <c r="O39" s="11"/>
    </row>
    <row r="40" spans="2:15" s="1" customFormat="1" ht="14.25" x14ac:dyDescent="0.2">
      <c r="B40" s="58"/>
      <c r="C40" s="37"/>
      <c r="D40" s="50"/>
      <c r="E40" s="37"/>
      <c r="F40" s="50"/>
      <c r="G40" s="50"/>
      <c r="H40" s="50"/>
      <c r="J40" s="1">
        <f t="shared" ref="J40:L42" si="7">ROUND(C40/C83*100,1)</f>
        <v>0</v>
      </c>
      <c r="K40" s="1">
        <f t="shared" si="7"/>
        <v>0</v>
      </c>
      <c r="L40" s="1">
        <f t="shared" si="7"/>
        <v>0</v>
      </c>
      <c r="M40" s="11">
        <f t="shared" ref="M40:O42" si="8">F40-J40</f>
        <v>0</v>
      </c>
      <c r="N40" s="11">
        <f t="shared" si="8"/>
        <v>0</v>
      </c>
      <c r="O40" s="11">
        <f t="shared" si="8"/>
        <v>0</v>
      </c>
    </row>
    <row r="41" spans="2:15" s="1" customFormat="1" ht="14.25" x14ac:dyDescent="0.2">
      <c r="B41" s="59"/>
      <c r="C41" s="37"/>
      <c r="D41" s="50"/>
      <c r="E41" s="37"/>
      <c r="F41" s="50"/>
      <c r="G41" s="50"/>
      <c r="H41" s="50"/>
      <c r="J41" s="1">
        <f t="shared" si="7"/>
        <v>0</v>
      </c>
      <c r="K41" s="1">
        <f t="shared" si="7"/>
        <v>0</v>
      </c>
      <c r="L41" s="1">
        <f t="shared" si="7"/>
        <v>0</v>
      </c>
      <c r="M41" s="11">
        <f t="shared" si="8"/>
        <v>0</v>
      </c>
      <c r="N41" s="11">
        <f t="shared" si="8"/>
        <v>0</v>
      </c>
      <c r="O41" s="11">
        <f t="shared" si="8"/>
        <v>0</v>
      </c>
    </row>
    <row r="42" spans="2:15" s="1" customFormat="1" ht="14.25" x14ac:dyDescent="0.2">
      <c r="B42" s="59"/>
      <c r="C42" s="37"/>
      <c r="D42" s="51"/>
      <c r="E42" s="37"/>
      <c r="F42" s="50"/>
      <c r="G42" s="50"/>
      <c r="H42" s="50"/>
      <c r="J42" s="1">
        <f t="shared" si="7"/>
        <v>0</v>
      </c>
      <c r="K42" s="1">
        <f t="shared" si="7"/>
        <v>0</v>
      </c>
      <c r="L42" s="1">
        <f t="shared" si="7"/>
        <v>0</v>
      </c>
      <c r="M42" s="11">
        <f t="shared" si="8"/>
        <v>0</v>
      </c>
      <c r="N42" s="11">
        <f t="shared" si="8"/>
        <v>0</v>
      </c>
      <c r="O42" s="11">
        <f t="shared" si="8"/>
        <v>0</v>
      </c>
    </row>
    <row r="43" spans="2:15" s="19" customFormat="1" ht="14.25" x14ac:dyDescent="0.2">
      <c r="B43" s="61"/>
      <c r="C43" s="37"/>
      <c r="D43" s="50"/>
      <c r="E43" s="37"/>
      <c r="F43" s="50"/>
      <c r="G43" s="50"/>
      <c r="H43" s="50"/>
      <c r="J43" s="1"/>
      <c r="K43" s="1"/>
      <c r="L43" s="1"/>
      <c r="M43" s="11"/>
      <c r="N43" s="11"/>
      <c r="O43" s="11"/>
    </row>
    <row r="44" spans="2:15" s="1" customFormat="1" ht="14.25" x14ac:dyDescent="0.2">
      <c r="B44" s="60"/>
      <c r="C44" s="37"/>
      <c r="D44" s="51"/>
      <c r="E44" s="37"/>
      <c r="F44" s="50"/>
      <c r="G44" s="50"/>
      <c r="H44" s="50"/>
      <c r="J44" s="1">
        <f>ROUND(C44/C87*100,1)</f>
        <v>0</v>
      </c>
      <c r="K44" s="1">
        <f>ROUND(D44/D87*100,1)</f>
        <v>0</v>
      </c>
      <c r="L44" s="1">
        <f>ROUND(E44/E87*100,1)</f>
        <v>0</v>
      </c>
      <c r="M44" s="11">
        <f>F44-J44</f>
        <v>0</v>
      </c>
      <c r="N44" s="11">
        <f>G44-K44</f>
        <v>0</v>
      </c>
      <c r="O44" s="11">
        <f>H44-L44</f>
        <v>0</v>
      </c>
    </row>
    <row r="45" spans="2:15" s="1" customFormat="1" ht="14.25" x14ac:dyDescent="0.2">
      <c r="B45" s="27"/>
      <c r="C45" s="28"/>
      <c r="D45" s="29"/>
      <c r="E45" s="28"/>
      <c r="F45" s="30"/>
      <c r="G45" s="30"/>
      <c r="H45" s="30"/>
    </row>
    <row r="46" spans="2:15" x14ac:dyDescent="0.2">
      <c r="C46" s="86"/>
      <c r="D46" s="87"/>
      <c r="E46" s="86"/>
    </row>
    <row r="47" spans="2:15" hidden="1" x14ac:dyDescent="0.2">
      <c r="B47" s="84">
        <v>2005</v>
      </c>
    </row>
    <row r="48" spans="2:15" hidden="1" x14ac:dyDescent="0.2">
      <c r="B48" s="2" t="s">
        <v>7</v>
      </c>
      <c r="C48" s="8">
        <v>8328904</v>
      </c>
      <c r="D48" s="9">
        <v>32.299999999999997</v>
      </c>
      <c r="E48" s="8">
        <v>269278459</v>
      </c>
      <c r="F48" s="31"/>
      <c r="G48" s="31"/>
      <c r="H48" s="31"/>
    </row>
    <row r="49" spans="2:8" hidden="1" x14ac:dyDescent="0.2">
      <c r="B49" s="12" t="s">
        <v>8</v>
      </c>
      <c r="C49" s="8">
        <v>7916767</v>
      </c>
      <c r="D49" s="9">
        <v>31.5</v>
      </c>
      <c r="E49" s="8">
        <v>249003109</v>
      </c>
      <c r="F49" s="31"/>
      <c r="G49" s="31"/>
      <c r="H49" s="31"/>
    </row>
    <row r="50" spans="2:8" hidden="1" x14ac:dyDescent="0.2">
      <c r="B50" s="13" t="s">
        <v>9</v>
      </c>
      <c r="C50" s="8">
        <v>6480320</v>
      </c>
      <c r="D50" s="32">
        <v>32.4</v>
      </c>
      <c r="E50" s="8">
        <v>209839580</v>
      </c>
      <c r="F50" s="31"/>
      <c r="G50" s="31"/>
      <c r="H50" s="31"/>
    </row>
    <row r="51" spans="2:8" hidden="1" x14ac:dyDescent="0.2">
      <c r="B51" s="16" t="s">
        <v>10</v>
      </c>
      <c r="C51" s="8">
        <v>2218093</v>
      </c>
      <c r="D51" s="32">
        <v>39.5</v>
      </c>
      <c r="E51" s="8">
        <v>87714338</v>
      </c>
      <c r="F51" s="31"/>
      <c r="G51" s="31"/>
      <c r="H51" s="31"/>
    </row>
    <row r="52" spans="2:8" hidden="1" x14ac:dyDescent="0.2">
      <c r="B52" s="17" t="s">
        <v>11</v>
      </c>
      <c r="C52" s="8">
        <v>1851002</v>
      </c>
      <c r="D52" s="33">
        <v>41.2</v>
      </c>
      <c r="E52" s="34">
        <v>76321239</v>
      </c>
      <c r="F52" s="31"/>
      <c r="G52" s="31"/>
      <c r="H52" s="31"/>
    </row>
    <row r="53" spans="2:8" hidden="1" x14ac:dyDescent="0.2">
      <c r="B53" s="17" t="s">
        <v>12</v>
      </c>
      <c r="C53" s="8">
        <v>367091</v>
      </c>
      <c r="D53" s="33">
        <v>31</v>
      </c>
      <c r="E53" s="34">
        <v>11393099</v>
      </c>
      <c r="F53" s="31"/>
      <c r="G53" s="31"/>
      <c r="H53" s="31"/>
    </row>
    <row r="54" spans="2:8" hidden="1" x14ac:dyDescent="0.2">
      <c r="B54" s="16" t="s">
        <v>13</v>
      </c>
      <c r="C54" s="8">
        <v>1415336</v>
      </c>
      <c r="D54" s="33">
        <v>24.1</v>
      </c>
      <c r="E54" s="34">
        <v>34043116</v>
      </c>
      <c r="F54" s="31"/>
      <c r="G54" s="31"/>
      <c r="H54" s="31"/>
    </row>
    <row r="55" spans="2:8" hidden="1" x14ac:dyDescent="0.2">
      <c r="B55" s="16" t="s">
        <v>14</v>
      </c>
      <c r="C55" s="8">
        <v>1113143</v>
      </c>
      <c r="D55" s="32">
        <v>32.200000000000003</v>
      </c>
      <c r="E55" s="8">
        <v>35811556</v>
      </c>
      <c r="F55" s="31"/>
      <c r="G55" s="31"/>
      <c r="H55" s="31"/>
    </row>
    <row r="56" spans="2:8" hidden="1" x14ac:dyDescent="0.2">
      <c r="B56" s="17" t="s">
        <v>15</v>
      </c>
      <c r="C56" s="8">
        <v>144497</v>
      </c>
      <c r="D56" s="33">
        <v>38.200000000000003</v>
      </c>
      <c r="E56" s="34">
        <v>5523890</v>
      </c>
      <c r="F56" s="31"/>
      <c r="G56" s="31"/>
      <c r="H56" s="31"/>
    </row>
    <row r="57" spans="2:8" hidden="1" x14ac:dyDescent="0.2">
      <c r="B57" s="17" t="s">
        <v>16</v>
      </c>
      <c r="C57" s="8">
        <v>968646</v>
      </c>
      <c r="D57" s="33">
        <v>31.3</v>
      </c>
      <c r="E57" s="34">
        <v>30287666</v>
      </c>
      <c r="F57" s="31"/>
      <c r="G57" s="31"/>
      <c r="H57" s="31"/>
    </row>
    <row r="58" spans="2:8" hidden="1" x14ac:dyDescent="0.2">
      <c r="B58" s="16" t="s">
        <v>17</v>
      </c>
      <c r="C58" s="8">
        <v>539211</v>
      </c>
      <c r="D58" s="33">
        <v>24.6</v>
      </c>
      <c r="E58" s="34">
        <v>13241342</v>
      </c>
      <c r="F58" s="31"/>
      <c r="G58" s="31"/>
      <c r="H58" s="31"/>
    </row>
    <row r="59" spans="2:8" hidden="1" x14ac:dyDescent="0.2">
      <c r="B59" s="16" t="s">
        <v>18</v>
      </c>
      <c r="C59" s="8">
        <v>1194537</v>
      </c>
      <c r="D59" s="32">
        <v>32.700000000000003</v>
      </c>
      <c r="E59" s="8">
        <v>39029228</v>
      </c>
      <c r="F59" s="31"/>
      <c r="G59" s="31"/>
      <c r="H59" s="31"/>
    </row>
    <row r="60" spans="2:8" hidden="1" x14ac:dyDescent="0.2">
      <c r="B60" s="17" t="s">
        <v>19</v>
      </c>
      <c r="C60" s="8">
        <v>1076286</v>
      </c>
      <c r="D60" s="33">
        <v>33.299999999999997</v>
      </c>
      <c r="E60" s="34">
        <v>35854313</v>
      </c>
      <c r="F60" s="31"/>
      <c r="G60" s="31"/>
      <c r="H60" s="31"/>
    </row>
    <row r="61" spans="2:8" hidden="1" x14ac:dyDescent="0.2">
      <c r="B61" s="17" t="s">
        <v>20</v>
      </c>
      <c r="C61" s="8">
        <v>118250</v>
      </c>
      <c r="D61" s="33">
        <v>26.8</v>
      </c>
      <c r="E61" s="34">
        <v>3174915</v>
      </c>
      <c r="F61" s="31"/>
      <c r="G61" s="31"/>
      <c r="H61" s="31"/>
    </row>
    <row r="62" spans="2:8" hidden="1" x14ac:dyDescent="0.2">
      <c r="B62" s="16" t="s">
        <v>21</v>
      </c>
      <c r="C62" s="8">
        <v>1436447</v>
      </c>
      <c r="D62" s="32">
        <v>27.3</v>
      </c>
      <c r="E62" s="8">
        <v>39163529</v>
      </c>
      <c r="F62" s="31"/>
      <c r="G62" s="31"/>
      <c r="H62" s="31"/>
    </row>
    <row r="63" spans="2:8" hidden="1" x14ac:dyDescent="0.2">
      <c r="B63" s="17" t="s">
        <v>19</v>
      </c>
      <c r="C63" s="8">
        <v>65597</v>
      </c>
      <c r="D63" s="33">
        <v>30.4</v>
      </c>
      <c r="E63" s="34">
        <v>1993259</v>
      </c>
      <c r="F63" s="31"/>
      <c r="G63" s="31"/>
      <c r="H63" s="31"/>
    </row>
    <row r="64" spans="2:8" hidden="1" x14ac:dyDescent="0.2">
      <c r="B64" s="17" t="s">
        <v>20</v>
      </c>
      <c r="C64" s="8">
        <v>1370850</v>
      </c>
      <c r="D64" s="33">
        <v>27.1</v>
      </c>
      <c r="E64" s="34">
        <v>37170270</v>
      </c>
      <c r="F64" s="31"/>
      <c r="G64" s="31"/>
      <c r="H64" s="31"/>
    </row>
    <row r="65" spans="2:8" hidden="1" x14ac:dyDescent="0.2">
      <c r="B65" s="16" t="s">
        <v>22</v>
      </c>
      <c r="C65" s="8">
        <v>67531</v>
      </c>
      <c r="D65" s="33">
        <v>10.7</v>
      </c>
      <c r="E65" s="34">
        <v>720957</v>
      </c>
      <c r="F65" s="31"/>
      <c r="G65" s="31"/>
      <c r="H65" s="31"/>
    </row>
    <row r="66" spans="2:8" hidden="1" x14ac:dyDescent="0.2">
      <c r="B66" s="16" t="s">
        <v>23</v>
      </c>
      <c r="C66" s="8">
        <v>3958</v>
      </c>
      <c r="D66" s="33">
        <v>17.899999999999999</v>
      </c>
      <c r="E66" s="34">
        <v>70659</v>
      </c>
      <c r="F66" s="31"/>
      <c r="G66" s="31"/>
      <c r="H66" s="31"/>
    </row>
    <row r="67" spans="2:8" hidden="1" x14ac:dyDescent="0.2">
      <c r="B67" s="16" t="s">
        <v>24</v>
      </c>
      <c r="C67" s="8">
        <v>1306</v>
      </c>
      <c r="D67" s="33">
        <v>22.8</v>
      </c>
      <c r="E67" s="34">
        <v>29713</v>
      </c>
      <c r="F67" s="31"/>
      <c r="G67" s="31"/>
      <c r="H67" s="31"/>
    </row>
    <row r="68" spans="2:8" hidden="1" x14ac:dyDescent="0.2">
      <c r="B68" s="16" t="s">
        <v>25</v>
      </c>
      <c r="C68" s="8">
        <v>339342</v>
      </c>
      <c r="D68" s="33">
        <v>57.3</v>
      </c>
      <c r="E68" s="34">
        <v>19454021</v>
      </c>
      <c r="F68" s="31"/>
      <c r="G68" s="31"/>
      <c r="H68" s="31"/>
    </row>
    <row r="69" spans="2:8" hidden="1" x14ac:dyDescent="0.2">
      <c r="B69" s="16" t="s">
        <v>26</v>
      </c>
      <c r="C69" s="8">
        <v>32507</v>
      </c>
      <c r="D69" s="33">
        <v>20.399999999999999</v>
      </c>
      <c r="E69" s="34">
        <v>663735</v>
      </c>
      <c r="F69" s="31"/>
      <c r="G69" s="31"/>
      <c r="H69" s="31"/>
    </row>
    <row r="70" spans="2:8" hidden="1" x14ac:dyDescent="0.2">
      <c r="B70" s="18" t="s">
        <v>1</v>
      </c>
      <c r="C70" s="35"/>
      <c r="D70" s="36"/>
      <c r="E70" s="37"/>
      <c r="F70" s="31"/>
      <c r="G70" s="31"/>
      <c r="H70" s="31"/>
    </row>
    <row r="71" spans="2:8" hidden="1" x14ac:dyDescent="0.2">
      <c r="B71" s="20" t="s">
        <v>27</v>
      </c>
      <c r="C71" s="38">
        <v>15031</v>
      </c>
      <c r="D71" s="39">
        <v>22.6</v>
      </c>
      <c r="E71" s="34">
        <v>338968</v>
      </c>
      <c r="F71" s="31"/>
      <c r="G71" s="31"/>
      <c r="H71" s="31"/>
    </row>
    <row r="72" spans="2:8" hidden="1" x14ac:dyDescent="0.2">
      <c r="B72" s="20" t="s">
        <v>28</v>
      </c>
      <c r="C72" s="38">
        <v>15900</v>
      </c>
      <c r="D72" s="39">
        <v>18.100000000000001</v>
      </c>
      <c r="E72" s="34">
        <v>287431</v>
      </c>
      <c r="F72" s="31"/>
      <c r="G72" s="31"/>
      <c r="H72" s="31"/>
    </row>
    <row r="73" spans="2:8" hidden="1" x14ac:dyDescent="0.2">
      <c r="B73" s="20" t="s">
        <v>29</v>
      </c>
      <c r="C73" s="38">
        <v>1340</v>
      </c>
      <c r="D73" s="39">
        <v>24.9</v>
      </c>
      <c r="E73" s="34">
        <v>33372</v>
      </c>
      <c r="F73" s="31"/>
      <c r="G73" s="31"/>
      <c r="H73" s="31"/>
    </row>
    <row r="74" spans="2:8" hidden="1" x14ac:dyDescent="0.2">
      <c r="B74" s="16" t="s">
        <v>30</v>
      </c>
      <c r="C74" s="38">
        <v>588184</v>
      </c>
      <c r="D74" s="39">
        <v>176</v>
      </c>
      <c r="E74" s="34">
        <v>103692526</v>
      </c>
      <c r="F74" s="31"/>
      <c r="G74" s="31"/>
      <c r="H74" s="31"/>
    </row>
    <row r="75" spans="2:8" hidden="1" x14ac:dyDescent="0.2">
      <c r="B75" s="16" t="s">
        <v>31</v>
      </c>
      <c r="C75" s="14">
        <v>286179</v>
      </c>
      <c r="D75" s="40">
        <v>416</v>
      </c>
      <c r="E75" s="41">
        <v>119124440</v>
      </c>
      <c r="F75" s="34"/>
      <c r="G75" s="34">
        <v>416</v>
      </c>
      <c r="H75" s="34">
        <v>119124440</v>
      </c>
    </row>
    <row r="76" spans="2:8" ht="14.25" hidden="1" x14ac:dyDescent="0.2">
      <c r="B76" s="16" t="s">
        <v>39</v>
      </c>
      <c r="C76" s="10">
        <v>569220</v>
      </c>
      <c r="D76" s="42">
        <v>25.9</v>
      </c>
      <c r="E76" s="8">
        <v>14736262</v>
      </c>
      <c r="F76" s="31"/>
      <c r="G76" s="31"/>
      <c r="H76" s="31"/>
    </row>
    <row r="77" spans="2:8" hidden="1" x14ac:dyDescent="0.2">
      <c r="B77" s="16" t="s">
        <v>32</v>
      </c>
      <c r="C77" s="10">
        <v>550200</v>
      </c>
      <c r="D77" s="42">
        <v>26.3</v>
      </c>
      <c r="E77" s="8">
        <v>14497557</v>
      </c>
      <c r="F77" s="31"/>
      <c r="G77" s="31"/>
      <c r="H77" s="31"/>
    </row>
    <row r="78" spans="2:8" hidden="1" x14ac:dyDescent="0.2">
      <c r="B78" s="20" t="s">
        <v>15</v>
      </c>
      <c r="C78" s="8">
        <v>516757</v>
      </c>
      <c r="D78" s="33">
        <v>27</v>
      </c>
      <c r="E78" s="34">
        <v>13952851</v>
      </c>
      <c r="F78" s="31"/>
      <c r="G78" s="31"/>
      <c r="H78" s="31"/>
    </row>
    <row r="79" spans="2:8" hidden="1" x14ac:dyDescent="0.2">
      <c r="B79" s="20" t="s">
        <v>16</v>
      </c>
      <c r="C79" s="10">
        <v>33442</v>
      </c>
      <c r="D79" s="43">
        <v>16.3</v>
      </c>
      <c r="E79" s="38">
        <v>544706</v>
      </c>
      <c r="F79" s="31"/>
      <c r="G79" s="31"/>
      <c r="H79" s="31"/>
    </row>
    <row r="80" spans="2:8" hidden="1" x14ac:dyDescent="0.2">
      <c r="B80" s="16" t="s">
        <v>33</v>
      </c>
      <c r="C80" s="8">
        <v>19020</v>
      </c>
      <c r="D80" s="33">
        <v>12.6</v>
      </c>
      <c r="E80" s="34">
        <v>238705</v>
      </c>
      <c r="F80" s="31"/>
      <c r="G80" s="31"/>
      <c r="H80" s="31"/>
    </row>
    <row r="81" spans="2:14" hidden="1" x14ac:dyDescent="0.2">
      <c r="B81" s="18" t="s">
        <v>1</v>
      </c>
      <c r="C81" s="24"/>
      <c r="D81" s="15"/>
      <c r="E81" s="44"/>
      <c r="F81" s="31"/>
      <c r="G81" s="31"/>
      <c r="H81" s="31"/>
    </row>
    <row r="82" spans="2:14" hidden="1" x14ac:dyDescent="0.2">
      <c r="B82" s="26" t="s">
        <v>34</v>
      </c>
      <c r="C82" s="45">
        <v>1016</v>
      </c>
      <c r="D82" s="39">
        <v>16.600000000000001</v>
      </c>
      <c r="E82" s="34">
        <v>16848</v>
      </c>
      <c r="F82" s="31"/>
      <c r="G82" s="31"/>
      <c r="H82" s="31"/>
    </row>
    <row r="83" spans="2:14" hidden="1" x14ac:dyDescent="0.2">
      <c r="B83" s="25" t="s">
        <v>40</v>
      </c>
      <c r="C83" s="46">
        <v>5972</v>
      </c>
      <c r="D83" s="47">
        <v>23.6</v>
      </c>
      <c r="E83" s="41">
        <v>140707</v>
      </c>
      <c r="F83" s="34">
        <v>5972</v>
      </c>
      <c r="G83" s="31">
        <v>23.6</v>
      </c>
      <c r="H83" s="34">
        <v>140707</v>
      </c>
    </row>
    <row r="84" spans="2:14" hidden="1" x14ac:dyDescent="0.2">
      <c r="B84" s="2" t="s">
        <v>36</v>
      </c>
      <c r="C84" s="46">
        <v>195</v>
      </c>
      <c r="D84" s="47">
        <v>23.9</v>
      </c>
      <c r="E84" s="41">
        <v>4661</v>
      </c>
      <c r="F84" s="34">
        <v>195</v>
      </c>
      <c r="G84" s="31">
        <v>23.9</v>
      </c>
      <c r="H84" s="34">
        <v>4661</v>
      </c>
    </row>
    <row r="85" spans="2:14" hidden="1" x14ac:dyDescent="0.2">
      <c r="B85" s="2" t="s">
        <v>37</v>
      </c>
      <c r="C85" s="8">
        <v>41804</v>
      </c>
      <c r="D85" s="48">
        <v>372</v>
      </c>
      <c r="E85" s="34">
        <v>15567283</v>
      </c>
      <c r="F85" s="31"/>
      <c r="G85" s="31"/>
      <c r="H85" s="31"/>
    </row>
    <row r="86" spans="2:14" hidden="1" x14ac:dyDescent="0.2">
      <c r="B86" s="18" t="s">
        <v>1</v>
      </c>
      <c r="C86" s="24"/>
      <c r="D86" s="15"/>
      <c r="E86" s="37"/>
      <c r="F86" s="31"/>
      <c r="G86" s="31"/>
      <c r="H86" s="31"/>
    </row>
    <row r="87" spans="2:14" hidden="1" x14ac:dyDescent="0.2">
      <c r="B87" s="26" t="s">
        <v>38</v>
      </c>
      <c r="C87" s="8">
        <v>30599</v>
      </c>
      <c r="D87" s="48">
        <v>402</v>
      </c>
      <c r="E87" s="34">
        <v>12300962</v>
      </c>
      <c r="F87" s="31"/>
      <c r="G87" s="31"/>
      <c r="H87" s="31"/>
    </row>
    <row r="88" spans="2:14" hidden="1" x14ac:dyDescent="0.2"/>
    <row r="89" spans="2:14" hidden="1" x14ac:dyDescent="0.2"/>
    <row r="90" spans="2:14" hidden="1" x14ac:dyDescent="0.2">
      <c r="B90" s="84">
        <v>2006</v>
      </c>
    </row>
    <row r="91" spans="2:14" ht="18.75" hidden="1" customHeight="1" x14ac:dyDescent="0.2">
      <c r="B91" s="49" t="s">
        <v>31</v>
      </c>
      <c r="C91" s="88">
        <v>262046</v>
      </c>
      <c r="D91" s="88">
        <v>438</v>
      </c>
      <c r="E91" s="88">
        <v>114748201</v>
      </c>
    </row>
    <row r="92" spans="2:14" s="92" customFormat="1" ht="18.75" hidden="1" customHeight="1" x14ac:dyDescent="0.2">
      <c r="B92" s="16" t="s">
        <v>39</v>
      </c>
      <c r="C92" s="89">
        <v>657860</v>
      </c>
      <c r="D92" s="90">
        <v>25.6</v>
      </c>
      <c r="E92" s="90">
        <v>16818442</v>
      </c>
      <c r="F92" s="91"/>
      <c r="G92" s="91"/>
      <c r="H92" s="91"/>
    </row>
    <row r="93" spans="2:14" s="83" customFormat="1" ht="18.75" hidden="1" customHeight="1" x14ac:dyDescent="0.2">
      <c r="B93" s="16" t="s">
        <v>32</v>
      </c>
      <c r="C93" s="89">
        <v>623853</v>
      </c>
      <c r="D93" s="93">
        <v>26.5</v>
      </c>
      <c r="E93" s="93">
        <v>16515249</v>
      </c>
      <c r="F93" s="91"/>
      <c r="G93" s="91"/>
      <c r="H93" s="91"/>
      <c r="J93" s="92"/>
      <c r="K93" s="50"/>
      <c r="L93" s="51"/>
      <c r="M93" s="50"/>
      <c r="N93" s="50"/>
    </row>
    <row r="94" spans="2:14" s="92" customFormat="1" ht="18.75" hidden="1" customHeight="1" x14ac:dyDescent="0.2">
      <c r="B94" s="20" t="s">
        <v>15</v>
      </c>
      <c r="C94" s="89">
        <v>581421</v>
      </c>
      <c r="D94" s="93">
        <v>27.4</v>
      </c>
      <c r="E94" s="93">
        <v>15923238</v>
      </c>
      <c r="F94" s="91"/>
      <c r="G94" s="91"/>
      <c r="H94" s="91"/>
      <c r="K94" s="50"/>
      <c r="L94" s="51"/>
      <c r="M94" s="50"/>
      <c r="N94" s="50"/>
    </row>
    <row r="95" spans="2:14" s="92" customFormat="1" ht="18.75" hidden="1" customHeight="1" x14ac:dyDescent="0.2">
      <c r="B95" s="20" t="s">
        <v>16</v>
      </c>
      <c r="C95" s="89">
        <v>42432</v>
      </c>
      <c r="D95" s="89">
        <v>14</v>
      </c>
      <c r="E95" s="89">
        <v>592011</v>
      </c>
      <c r="F95" s="91"/>
      <c r="G95" s="91"/>
      <c r="H95" s="91"/>
      <c r="K95" s="83"/>
      <c r="L95" s="83"/>
      <c r="M95" s="91"/>
      <c r="N95" s="91"/>
    </row>
    <row r="96" spans="2:14" s="92" customFormat="1" ht="18.75" hidden="1" customHeight="1" x14ac:dyDescent="0.2">
      <c r="B96" s="16" t="s">
        <v>33</v>
      </c>
      <c r="C96" s="89">
        <v>34007</v>
      </c>
      <c r="D96" s="89">
        <v>8.9</v>
      </c>
      <c r="E96" s="89">
        <v>303193</v>
      </c>
      <c r="F96" s="91"/>
      <c r="G96" s="91"/>
      <c r="H96" s="91"/>
      <c r="K96" s="91"/>
      <c r="L96" s="91"/>
      <c r="M96" s="91"/>
      <c r="N96" s="91"/>
    </row>
    <row r="97" spans="2:14" s="92" customFormat="1" ht="18.75" hidden="1" customHeight="1" x14ac:dyDescent="0.2">
      <c r="B97" s="18" t="s">
        <v>1</v>
      </c>
      <c r="C97" s="89"/>
      <c r="D97" s="89"/>
      <c r="E97" s="89"/>
      <c r="F97" s="83"/>
      <c r="G97" s="83"/>
      <c r="H97" s="83"/>
      <c r="K97" s="91"/>
      <c r="L97" s="91"/>
      <c r="M97" s="91"/>
      <c r="N97" s="91"/>
    </row>
    <row r="98" spans="2:14" ht="17.100000000000001" hidden="1" customHeight="1" x14ac:dyDescent="0.2">
      <c r="B98" s="26" t="s">
        <v>34</v>
      </c>
      <c r="C98" s="89">
        <v>1391</v>
      </c>
      <c r="D98" s="89">
        <v>9.6999999999999993</v>
      </c>
      <c r="E98" s="89">
        <v>13482</v>
      </c>
      <c r="J98" s="92"/>
      <c r="K98" s="92"/>
      <c r="L98" s="92"/>
    </row>
    <row r="99" spans="2:14" ht="17.100000000000001" hidden="1" customHeight="1" x14ac:dyDescent="0.2"/>
    <row r="100" spans="2:14" ht="17.100000000000001" customHeight="1" x14ac:dyDescent="0.2">
      <c r="C100" s="86"/>
      <c r="D100" s="86"/>
      <c r="E100" s="86"/>
    </row>
    <row r="101" spans="2:14" ht="17.100000000000001" customHeight="1" x14ac:dyDescent="0.2">
      <c r="C101" s="86"/>
      <c r="D101" s="86"/>
      <c r="E101" s="86"/>
    </row>
    <row r="102" spans="2:14" ht="15.75" customHeight="1" x14ac:dyDescent="0.2">
      <c r="C102" s="86"/>
      <c r="D102" s="86"/>
      <c r="E102" s="86"/>
    </row>
    <row r="103" spans="2:14" ht="15.75" customHeight="1" x14ac:dyDescent="0.2">
      <c r="C103" s="86"/>
      <c r="D103" s="86"/>
      <c r="E103" s="86"/>
    </row>
    <row r="104" spans="2:14" ht="15.75" customHeight="1" x14ac:dyDescent="0.2">
      <c r="C104" s="86"/>
      <c r="D104" s="86"/>
      <c r="E104" s="86"/>
    </row>
    <row r="105" spans="2:14" ht="15.75" customHeight="1" x14ac:dyDescent="0.2">
      <c r="C105" s="86"/>
      <c r="D105" s="86"/>
      <c r="E105" s="86"/>
    </row>
    <row r="106" spans="2:14" ht="17.100000000000001" customHeight="1" x14ac:dyDescent="0.2">
      <c r="C106" s="86"/>
      <c r="D106" s="86"/>
      <c r="E106" s="86"/>
    </row>
    <row r="107" spans="2:14" ht="17.100000000000001" customHeight="1" x14ac:dyDescent="0.2">
      <c r="C107" s="86"/>
      <c r="D107" s="86"/>
      <c r="E107" s="86"/>
    </row>
    <row r="108" spans="2:14" ht="17.100000000000001" customHeight="1" x14ac:dyDescent="0.2">
      <c r="C108" s="86"/>
      <c r="D108" s="86"/>
      <c r="E108" s="86"/>
    </row>
    <row r="109" spans="2:14" ht="17.100000000000001" customHeight="1" x14ac:dyDescent="0.2">
      <c r="C109" s="86"/>
      <c r="D109" s="86"/>
      <c r="E109" s="86"/>
    </row>
    <row r="110" spans="2:14" ht="24.75" customHeight="1" x14ac:dyDescent="0.2">
      <c r="C110" s="86"/>
      <c r="D110" s="86"/>
      <c r="E110" s="86"/>
    </row>
    <row r="111" spans="2:14" ht="17.100000000000001" customHeight="1" x14ac:dyDescent="0.2">
      <c r="C111" s="86"/>
      <c r="D111" s="86"/>
      <c r="E111" s="86"/>
    </row>
    <row r="112" spans="2:14" ht="17.100000000000001" customHeight="1" x14ac:dyDescent="0.2">
      <c r="C112" s="86"/>
      <c r="D112" s="86"/>
      <c r="E112" s="86"/>
    </row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  <row r="124" ht="17.100000000000001" customHeight="1" x14ac:dyDescent="0.2"/>
    <row r="125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8740157480314965" right="0.78740157480314965" top="0.78740157480314965" bottom="0.78740157480314965" header="0" footer="0.59055118110236227"/>
  <pageSetup paperSize="9" scale="8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7"/>
  <sheetViews>
    <sheetView topLeftCell="B1" workbookViewId="0">
      <selection activeCell="G1" sqref="G1:G1048576"/>
    </sheetView>
  </sheetViews>
  <sheetFormatPr defaultRowHeight="12.75" x14ac:dyDescent="0.2"/>
  <cols>
    <col min="1" max="1" width="2.28515625" style="84" customWidth="1"/>
    <col min="2" max="2" width="31.140625" style="84" customWidth="1"/>
    <col min="3" max="3" width="13.5703125" style="84" customWidth="1"/>
    <col min="4" max="4" width="11.140625" style="84" customWidth="1"/>
    <col min="5" max="5" width="12.5703125" style="84" bestFit="1" customWidth="1"/>
    <col min="6" max="6" width="12.85546875" style="84" customWidth="1"/>
    <col min="7" max="7" width="12.28515625" style="84" customWidth="1"/>
    <col min="8" max="8" width="12.85546875" style="84" customWidth="1"/>
    <col min="9" max="9" width="8" style="84" customWidth="1"/>
    <col min="10" max="11" width="0" style="84" hidden="1" customWidth="1"/>
    <col min="12" max="12" width="10.42578125" style="84" hidden="1" customWidth="1"/>
    <col min="13" max="16" width="0" style="84" hidden="1" customWidth="1"/>
    <col min="17" max="16384" width="9.140625" style="84"/>
  </cols>
  <sheetData>
    <row r="1" spans="2:15" s="168" customFormat="1" ht="15.75" x14ac:dyDescent="0.25">
      <c r="B1" s="167">
        <v>76</v>
      </c>
      <c r="H1" s="169"/>
    </row>
    <row r="2" spans="2:15" ht="20.25" customHeight="1" x14ac:dyDescent="0.2">
      <c r="B2" s="85" t="s">
        <v>102</v>
      </c>
      <c r="C2" s="1"/>
      <c r="I2" s="92"/>
    </row>
    <row r="3" spans="2:15" ht="44.25" customHeight="1" x14ac:dyDescent="0.2">
      <c r="B3" s="174" t="s">
        <v>0</v>
      </c>
      <c r="C3" s="176" t="s">
        <v>2</v>
      </c>
      <c r="D3" s="177" t="s">
        <v>3</v>
      </c>
      <c r="E3" s="177" t="s">
        <v>4</v>
      </c>
      <c r="F3" s="63" t="s">
        <v>73</v>
      </c>
      <c r="G3" s="64" t="s">
        <v>5</v>
      </c>
      <c r="H3" s="64" t="s">
        <v>6</v>
      </c>
    </row>
    <row r="4" spans="2:15" ht="33" customHeight="1" x14ac:dyDescent="0.2">
      <c r="B4" s="175"/>
      <c r="C4" s="176"/>
      <c r="D4" s="177"/>
      <c r="E4" s="178"/>
      <c r="F4" s="179" t="s">
        <v>85</v>
      </c>
      <c r="G4" s="180"/>
      <c r="H4" s="180"/>
    </row>
    <row r="5" spans="2:15" ht="12" customHeight="1" x14ac:dyDescent="0.2">
      <c r="B5" s="2"/>
      <c r="C5" s="3"/>
      <c r="D5" s="4"/>
      <c r="E5" s="5"/>
      <c r="F5" s="6"/>
      <c r="G5" s="6"/>
      <c r="H5" s="7"/>
    </row>
    <row r="6" spans="2:15" s="1" customFormat="1" ht="24" customHeight="1" x14ac:dyDescent="0.25">
      <c r="B6" s="65" t="s">
        <v>7</v>
      </c>
      <c r="C6" s="103">
        <v>117004</v>
      </c>
      <c r="D6" s="104">
        <v>56.4</v>
      </c>
      <c r="E6" s="103">
        <v>6595704</v>
      </c>
      <c r="F6" s="105">
        <v>96.5</v>
      </c>
      <c r="G6" s="104">
        <v>100.5</v>
      </c>
      <c r="H6" s="106">
        <v>96.9</v>
      </c>
      <c r="I6" s="52"/>
      <c r="J6" s="1">
        <f t="shared" ref="J6:L27" si="0">ROUND(C6/C50*100,1)</f>
        <v>1.4</v>
      </c>
      <c r="K6" s="1">
        <f t="shared" si="0"/>
        <v>174.6</v>
      </c>
      <c r="L6" s="1">
        <f t="shared" si="0"/>
        <v>2.4</v>
      </c>
      <c r="M6" s="11">
        <f>F6-J6</f>
        <v>95.1</v>
      </c>
      <c r="N6" s="11">
        <f>G6-K6</f>
        <v>-74.099999999999994</v>
      </c>
      <c r="O6" s="11">
        <f>H6-L6</f>
        <v>94.5</v>
      </c>
    </row>
    <row r="7" spans="2:15" s="1" customFormat="1" ht="33" customHeight="1" x14ac:dyDescent="0.25">
      <c r="B7" s="70" t="s">
        <v>8</v>
      </c>
      <c r="C7" s="103">
        <v>99994</v>
      </c>
      <c r="D7" s="104">
        <v>52.3</v>
      </c>
      <c r="E7" s="103">
        <v>5232231</v>
      </c>
      <c r="F7" s="105">
        <v>97.1</v>
      </c>
      <c r="G7" s="104">
        <v>91.4</v>
      </c>
      <c r="H7" s="106">
        <v>88.8</v>
      </c>
      <c r="I7" s="52"/>
      <c r="J7" s="1">
        <f t="shared" si="0"/>
        <v>1.3</v>
      </c>
      <c r="K7" s="1">
        <f t="shared" si="0"/>
        <v>166</v>
      </c>
      <c r="L7" s="1">
        <f t="shared" si="0"/>
        <v>2.1</v>
      </c>
      <c r="M7" s="11">
        <f t="shared" ref="M7:O22" si="1">F7-J7</f>
        <v>95.8</v>
      </c>
      <c r="N7" s="11">
        <f t="shared" si="1"/>
        <v>-74.599999999999994</v>
      </c>
      <c r="O7" s="11">
        <f t="shared" si="1"/>
        <v>86.7</v>
      </c>
    </row>
    <row r="8" spans="2:15" s="1" customFormat="1" ht="24" customHeight="1" x14ac:dyDescent="0.25">
      <c r="B8" s="71" t="s">
        <v>9</v>
      </c>
      <c r="C8" s="103">
        <v>99203</v>
      </c>
      <c r="D8" s="104">
        <v>52.5</v>
      </c>
      <c r="E8" s="103">
        <v>5211404</v>
      </c>
      <c r="F8" s="105">
        <v>97.1</v>
      </c>
      <c r="G8" s="104">
        <v>91.5</v>
      </c>
      <c r="H8" s="106">
        <v>88.9</v>
      </c>
      <c r="I8" s="52"/>
      <c r="J8" s="1">
        <f t="shared" si="0"/>
        <v>1.5</v>
      </c>
      <c r="K8" s="1">
        <f t="shared" si="0"/>
        <v>162</v>
      </c>
      <c r="L8" s="1">
        <f t="shared" si="0"/>
        <v>2.5</v>
      </c>
      <c r="M8" s="11">
        <f t="shared" si="1"/>
        <v>95.6</v>
      </c>
      <c r="N8" s="11">
        <f t="shared" si="1"/>
        <v>-70.5</v>
      </c>
      <c r="O8" s="11">
        <f t="shared" si="1"/>
        <v>86.4</v>
      </c>
    </row>
    <row r="9" spans="2:15" s="1" customFormat="1" ht="24" customHeight="1" x14ac:dyDescent="0.25">
      <c r="B9" s="66" t="s">
        <v>10</v>
      </c>
      <c r="C9" s="103">
        <v>56129</v>
      </c>
      <c r="D9" s="104">
        <v>60</v>
      </c>
      <c r="E9" s="103">
        <v>3366933</v>
      </c>
      <c r="F9" s="105">
        <v>99.9</v>
      </c>
      <c r="G9" s="104">
        <v>89.3</v>
      </c>
      <c r="H9" s="106">
        <v>89.1</v>
      </c>
      <c r="I9" s="52"/>
      <c r="J9" s="1">
        <f t="shared" si="0"/>
        <v>2.5</v>
      </c>
      <c r="K9" s="1">
        <f t="shared" si="0"/>
        <v>151.9</v>
      </c>
      <c r="L9" s="1">
        <f t="shared" si="0"/>
        <v>3.8</v>
      </c>
      <c r="M9" s="11">
        <f t="shared" si="1"/>
        <v>97.4</v>
      </c>
      <c r="N9" s="11">
        <f t="shared" si="1"/>
        <v>-62.600000000000009</v>
      </c>
      <c r="O9" s="11">
        <f t="shared" si="1"/>
        <v>85.3</v>
      </c>
    </row>
    <row r="10" spans="2:15" s="1" customFormat="1" ht="24" customHeight="1" x14ac:dyDescent="0.25">
      <c r="B10" s="72" t="s">
        <v>11</v>
      </c>
      <c r="C10" s="103">
        <v>50263</v>
      </c>
      <c r="D10" s="104">
        <v>61.4</v>
      </c>
      <c r="E10" s="103">
        <v>3084416</v>
      </c>
      <c r="F10" s="105">
        <v>93.5</v>
      </c>
      <c r="G10" s="104">
        <v>90.2</v>
      </c>
      <c r="H10" s="105">
        <v>84.2</v>
      </c>
      <c r="I10" s="52"/>
      <c r="J10" s="1">
        <f t="shared" si="0"/>
        <v>2.7</v>
      </c>
      <c r="K10" s="1">
        <f t="shared" si="0"/>
        <v>149</v>
      </c>
      <c r="L10" s="1">
        <f t="shared" si="0"/>
        <v>4</v>
      </c>
      <c r="M10" s="11">
        <f t="shared" si="1"/>
        <v>90.8</v>
      </c>
      <c r="N10" s="11">
        <f t="shared" si="1"/>
        <v>-58.8</v>
      </c>
      <c r="O10" s="11">
        <f t="shared" si="1"/>
        <v>80.2</v>
      </c>
    </row>
    <row r="11" spans="2:15" s="1" customFormat="1" ht="24" customHeight="1" x14ac:dyDescent="0.25">
      <c r="B11" s="72" t="s">
        <v>12</v>
      </c>
      <c r="C11" s="103">
        <v>5866</v>
      </c>
      <c r="D11" s="104">
        <v>48.2</v>
      </c>
      <c r="E11" s="103">
        <v>282517</v>
      </c>
      <c r="F11" s="105">
        <v>241</v>
      </c>
      <c r="G11" s="104">
        <v>101.3</v>
      </c>
      <c r="H11" s="105">
        <v>243.7</v>
      </c>
      <c r="I11" s="52"/>
      <c r="J11" s="1">
        <f t="shared" si="0"/>
        <v>1.6</v>
      </c>
      <c r="K11" s="1">
        <f t="shared" si="0"/>
        <v>155.5</v>
      </c>
      <c r="L11" s="1">
        <f t="shared" si="0"/>
        <v>2.5</v>
      </c>
      <c r="M11" s="11">
        <f t="shared" si="1"/>
        <v>239.4</v>
      </c>
      <c r="N11" s="11">
        <f t="shared" si="1"/>
        <v>-54.2</v>
      </c>
      <c r="O11" s="11">
        <f t="shared" si="1"/>
        <v>241.2</v>
      </c>
    </row>
    <row r="12" spans="2:15" s="1" customFormat="1" ht="24" customHeight="1" x14ac:dyDescent="0.25">
      <c r="B12" s="66" t="s">
        <v>13</v>
      </c>
      <c r="C12" s="103">
        <v>7991</v>
      </c>
      <c r="D12" s="104">
        <v>34</v>
      </c>
      <c r="E12" s="103">
        <v>271313</v>
      </c>
      <c r="F12" s="105">
        <v>88.2</v>
      </c>
      <c r="G12" s="104">
        <v>90.4</v>
      </c>
      <c r="H12" s="106">
        <v>79.599999999999994</v>
      </c>
      <c r="I12" s="52"/>
      <c r="J12" s="1">
        <f t="shared" si="0"/>
        <v>0.6</v>
      </c>
      <c r="K12" s="1">
        <f t="shared" si="0"/>
        <v>141.1</v>
      </c>
      <c r="L12" s="1">
        <f t="shared" si="0"/>
        <v>0.8</v>
      </c>
      <c r="M12" s="11">
        <f t="shared" si="1"/>
        <v>87.600000000000009</v>
      </c>
      <c r="N12" s="11">
        <f t="shared" si="1"/>
        <v>-50.699999999999989</v>
      </c>
      <c r="O12" s="11">
        <f t="shared" si="1"/>
        <v>78.8</v>
      </c>
    </row>
    <row r="13" spans="2:15" s="1" customFormat="1" ht="24" customHeight="1" x14ac:dyDescent="0.25">
      <c r="B13" s="66" t="s">
        <v>14</v>
      </c>
      <c r="C13" s="103">
        <v>19404</v>
      </c>
      <c r="D13" s="104">
        <v>50.5</v>
      </c>
      <c r="E13" s="103">
        <v>980583</v>
      </c>
      <c r="F13" s="105">
        <v>96</v>
      </c>
      <c r="G13" s="104">
        <v>98.2</v>
      </c>
      <c r="H13" s="106">
        <v>94.3</v>
      </c>
      <c r="I13" s="52"/>
      <c r="J13" s="1">
        <f t="shared" si="0"/>
        <v>1.7</v>
      </c>
      <c r="K13" s="1">
        <f t="shared" si="0"/>
        <v>156.80000000000001</v>
      </c>
      <c r="L13" s="1">
        <f t="shared" si="0"/>
        <v>2.7</v>
      </c>
      <c r="M13" s="11">
        <f t="shared" si="1"/>
        <v>94.3</v>
      </c>
      <c r="N13" s="11">
        <f t="shared" si="1"/>
        <v>-58.600000000000009</v>
      </c>
      <c r="O13" s="11">
        <f t="shared" si="1"/>
        <v>91.6</v>
      </c>
    </row>
    <row r="14" spans="2:15" s="1" customFormat="1" ht="24" customHeight="1" x14ac:dyDescent="0.25">
      <c r="B14" s="72" t="s">
        <v>15</v>
      </c>
      <c r="C14" s="103">
        <v>6970</v>
      </c>
      <c r="D14" s="104">
        <v>57</v>
      </c>
      <c r="E14" s="103">
        <v>397521</v>
      </c>
      <c r="F14" s="105">
        <v>70</v>
      </c>
      <c r="G14" s="104">
        <v>105.8</v>
      </c>
      <c r="H14" s="106">
        <v>74.099999999999994</v>
      </c>
      <c r="I14" s="52"/>
      <c r="J14" s="1">
        <f t="shared" si="0"/>
        <v>4.8</v>
      </c>
      <c r="K14" s="1">
        <f t="shared" si="0"/>
        <v>149.19999999999999</v>
      </c>
      <c r="L14" s="1">
        <f t="shared" si="0"/>
        <v>7.2</v>
      </c>
      <c r="M14" s="11">
        <f t="shared" si="1"/>
        <v>65.2</v>
      </c>
      <c r="N14" s="11">
        <f t="shared" si="1"/>
        <v>-43.399999999999991</v>
      </c>
      <c r="O14" s="11">
        <f t="shared" si="1"/>
        <v>66.899999999999991</v>
      </c>
    </row>
    <row r="15" spans="2:15" s="1" customFormat="1" ht="24" customHeight="1" x14ac:dyDescent="0.25">
      <c r="B15" s="72" t="s">
        <v>16</v>
      </c>
      <c r="C15" s="103">
        <v>12434</v>
      </c>
      <c r="D15" s="104">
        <v>46.9</v>
      </c>
      <c r="E15" s="103">
        <v>583062</v>
      </c>
      <c r="F15" s="105">
        <v>121.1</v>
      </c>
      <c r="G15" s="104">
        <v>95.5</v>
      </c>
      <c r="H15" s="106">
        <v>115.7</v>
      </c>
      <c r="I15" s="52"/>
      <c r="J15" s="1">
        <f t="shared" si="0"/>
        <v>1.3</v>
      </c>
      <c r="K15" s="1">
        <f t="shared" si="0"/>
        <v>149.80000000000001</v>
      </c>
      <c r="L15" s="1">
        <f t="shared" si="0"/>
        <v>1.9</v>
      </c>
      <c r="M15" s="11">
        <f t="shared" si="1"/>
        <v>119.8</v>
      </c>
      <c r="N15" s="11">
        <f t="shared" si="1"/>
        <v>-54.300000000000011</v>
      </c>
      <c r="O15" s="11">
        <f t="shared" si="1"/>
        <v>113.8</v>
      </c>
    </row>
    <row r="16" spans="2:15" s="1" customFormat="1" ht="24" customHeight="1" x14ac:dyDescent="0.25">
      <c r="B16" s="66" t="s">
        <v>17</v>
      </c>
      <c r="C16" s="103">
        <v>2890</v>
      </c>
      <c r="D16" s="104">
        <v>26.6</v>
      </c>
      <c r="E16" s="103">
        <v>76992</v>
      </c>
      <c r="F16" s="105">
        <v>99.9</v>
      </c>
      <c r="G16" s="104">
        <v>90.8</v>
      </c>
      <c r="H16" s="106">
        <v>90.9</v>
      </c>
      <c r="I16" s="52"/>
      <c r="J16" s="1">
        <f t="shared" si="0"/>
        <v>0.5</v>
      </c>
      <c r="K16" s="1">
        <f t="shared" si="0"/>
        <v>108.1</v>
      </c>
      <c r="L16" s="1">
        <f t="shared" si="0"/>
        <v>0.6</v>
      </c>
      <c r="M16" s="11">
        <f t="shared" si="1"/>
        <v>99.4</v>
      </c>
      <c r="N16" s="11">
        <f t="shared" si="1"/>
        <v>-17.299999999999997</v>
      </c>
      <c r="O16" s="11">
        <f t="shared" si="1"/>
        <v>90.300000000000011</v>
      </c>
    </row>
    <row r="17" spans="2:15" s="1" customFormat="1" ht="24" customHeight="1" x14ac:dyDescent="0.25">
      <c r="B17" s="66" t="s">
        <v>18</v>
      </c>
      <c r="C17" s="103">
        <v>12789</v>
      </c>
      <c r="D17" s="104">
        <v>40.299999999999997</v>
      </c>
      <c r="E17" s="103">
        <v>515583</v>
      </c>
      <c r="F17" s="105">
        <v>93</v>
      </c>
      <c r="G17" s="104">
        <v>89.6</v>
      </c>
      <c r="H17" s="106">
        <v>83.2</v>
      </c>
      <c r="I17" s="52"/>
      <c r="J17" s="1">
        <f t="shared" si="0"/>
        <v>1.1000000000000001</v>
      </c>
      <c r="K17" s="1">
        <f t="shared" si="0"/>
        <v>123.2</v>
      </c>
      <c r="L17" s="1">
        <f t="shared" si="0"/>
        <v>1.3</v>
      </c>
      <c r="M17" s="11">
        <f t="shared" si="1"/>
        <v>91.9</v>
      </c>
      <c r="N17" s="11">
        <f t="shared" si="1"/>
        <v>-33.600000000000009</v>
      </c>
      <c r="O17" s="11">
        <f t="shared" si="1"/>
        <v>81.900000000000006</v>
      </c>
    </row>
    <row r="18" spans="2:15" s="1" customFormat="1" ht="24" customHeight="1" x14ac:dyDescent="0.25">
      <c r="B18" s="72" t="s">
        <v>19</v>
      </c>
      <c r="C18" s="103">
        <v>12160</v>
      </c>
      <c r="D18" s="104">
        <v>40.6</v>
      </c>
      <c r="E18" s="103">
        <v>494276</v>
      </c>
      <c r="F18" s="105">
        <v>92.2</v>
      </c>
      <c r="G18" s="104">
        <v>88.8</v>
      </c>
      <c r="H18" s="106">
        <v>82</v>
      </c>
      <c r="I18" s="52"/>
      <c r="J18" s="1">
        <f t="shared" si="0"/>
        <v>1.1000000000000001</v>
      </c>
      <c r="K18" s="1">
        <f t="shared" si="0"/>
        <v>121.9</v>
      </c>
      <c r="L18" s="1">
        <f t="shared" si="0"/>
        <v>1.4</v>
      </c>
      <c r="M18" s="11">
        <f t="shared" si="1"/>
        <v>91.100000000000009</v>
      </c>
      <c r="N18" s="11">
        <f t="shared" si="1"/>
        <v>-33.100000000000009</v>
      </c>
      <c r="O18" s="11">
        <f t="shared" si="1"/>
        <v>80.599999999999994</v>
      </c>
    </row>
    <row r="19" spans="2:15" s="1" customFormat="1" ht="24" customHeight="1" x14ac:dyDescent="0.25">
      <c r="B19" s="72" t="s">
        <v>20</v>
      </c>
      <c r="C19" s="103">
        <v>629</v>
      </c>
      <c r="D19" s="104">
        <v>33.9</v>
      </c>
      <c r="E19" s="103">
        <v>21307</v>
      </c>
      <c r="F19" s="105">
        <v>111.7</v>
      </c>
      <c r="G19" s="104">
        <v>114.1</v>
      </c>
      <c r="H19" s="106">
        <v>127.2</v>
      </c>
      <c r="I19" s="52"/>
      <c r="J19" s="1">
        <f t="shared" si="0"/>
        <v>0.5</v>
      </c>
      <c r="K19" s="1">
        <f t="shared" si="0"/>
        <v>126.5</v>
      </c>
      <c r="L19" s="1">
        <f t="shared" si="0"/>
        <v>0.7</v>
      </c>
      <c r="M19" s="11">
        <f t="shared" si="1"/>
        <v>111.2</v>
      </c>
      <c r="N19" s="11">
        <f t="shared" si="1"/>
        <v>-12.400000000000006</v>
      </c>
      <c r="O19" s="11">
        <f t="shared" si="1"/>
        <v>126.5</v>
      </c>
    </row>
    <row r="20" spans="2:15" s="1" customFormat="1" ht="24" customHeight="1" x14ac:dyDescent="0.25">
      <c r="B20" s="66" t="s">
        <v>21</v>
      </c>
      <c r="C20" s="103">
        <v>794</v>
      </c>
      <c r="D20" s="104">
        <v>26.2</v>
      </c>
      <c r="E20" s="103">
        <v>20827</v>
      </c>
      <c r="F20" s="105">
        <v>90</v>
      </c>
      <c r="G20" s="104">
        <v>83.7</v>
      </c>
      <c r="H20" s="106">
        <v>75.400000000000006</v>
      </c>
      <c r="I20" s="52"/>
      <c r="J20" s="1">
        <f t="shared" si="0"/>
        <v>0.1</v>
      </c>
      <c r="K20" s="1">
        <f t="shared" si="0"/>
        <v>96</v>
      </c>
      <c r="L20" s="1">
        <f t="shared" si="0"/>
        <v>0.1</v>
      </c>
      <c r="M20" s="11">
        <f t="shared" si="1"/>
        <v>89.9</v>
      </c>
      <c r="N20" s="11">
        <f t="shared" si="1"/>
        <v>-12.299999999999997</v>
      </c>
      <c r="O20" s="11">
        <f t="shared" si="1"/>
        <v>75.300000000000011</v>
      </c>
    </row>
    <row r="21" spans="2:15" s="1" customFormat="1" ht="24" customHeight="1" x14ac:dyDescent="0.25">
      <c r="B21" s="72" t="s">
        <v>19</v>
      </c>
      <c r="C21" s="103">
        <v>105</v>
      </c>
      <c r="D21" s="104">
        <v>16.3</v>
      </c>
      <c r="E21" s="103">
        <v>1711</v>
      </c>
      <c r="F21" s="105">
        <v>107.1</v>
      </c>
      <c r="G21" s="104">
        <v>76.900000000000006</v>
      </c>
      <c r="H21" s="106">
        <v>82.3</v>
      </c>
      <c r="I21" s="52"/>
      <c r="J21" s="1">
        <f t="shared" si="0"/>
        <v>0.2</v>
      </c>
      <c r="K21" s="1">
        <f t="shared" si="0"/>
        <v>53.6</v>
      </c>
      <c r="L21" s="1">
        <f t="shared" si="0"/>
        <v>0.1</v>
      </c>
      <c r="M21" s="11">
        <f t="shared" si="1"/>
        <v>106.89999999999999</v>
      </c>
      <c r="N21" s="11">
        <f t="shared" si="1"/>
        <v>23.300000000000004</v>
      </c>
      <c r="O21" s="11">
        <f t="shared" si="1"/>
        <v>82.2</v>
      </c>
    </row>
    <row r="22" spans="2:15" s="1" customFormat="1" ht="23.25" customHeight="1" x14ac:dyDescent="0.25">
      <c r="B22" s="72" t="s">
        <v>20</v>
      </c>
      <c r="C22" s="103">
        <v>689</v>
      </c>
      <c r="D22" s="104">
        <v>27.7</v>
      </c>
      <c r="E22" s="103">
        <v>19116</v>
      </c>
      <c r="F22" s="105">
        <v>87.9</v>
      </c>
      <c r="G22" s="104">
        <v>85</v>
      </c>
      <c r="H22" s="106">
        <v>74.900000000000006</v>
      </c>
      <c r="I22" s="52"/>
      <c r="J22" s="1">
        <f t="shared" si="0"/>
        <v>0.1</v>
      </c>
      <c r="K22" s="1">
        <f t="shared" si="0"/>
        <v>102.2</v>
      </c>
      <c r="L22" s="1">
        <f t="shared" si="0"/>
        <v>0.1</v>
      </c>
      <c r="M22" s="11">
        <f t="shared" si="1"/>
        <v>87.800000000000011</v>
      </c>
      <c r="N22" s="11">
        <f t="shared" si="1"/>
        <v>-17.200000000000003</v>
      </c>
      <c r="O22" s="11">
        <f t="shared" si="1"/>
        <v>74.800000000000011</v>
      </c>
    </row>
    <row r="23" spans="2:15" s="1" customFormat="1" ht="24" customHeight="1" x14ac:dyDescent="0.25">
      <c r="B23" s="66" t="s">
        <v>22</v>
      </c>
      <c r="C23" s="103">
        <v>364</v>
      </c>
      <c r="D23" s="104">
        <v>14.2</v>
      </c>
      <c r="E23" s="103">
        <v>5152</v>
      </c>
      <c r="F23" s="105">
        <v>155.6</v>
      </c>
      <c r="G23" s="104">
        <v>215.2</v>
      </c>
      <c r="H23" s="106">
        <v>331.5</v>
      </c>
      <c r="I23" s="52"/>
      <c r="J23" s="1">
        <f t="shared" si="0"/>
        <v>0.5</v>
      </c>
      <c r="K23" s="1">
        <f t="shared" si="0"/>
        <v>132.69999999999999</v>
      </c>
      <c r="L23" s="1">
        <f t="shared" si="0"/>
        <v>0.7</v>
      </c>
      <c r="M23" s="11">
        <f t="shared" ref="M23:O27" si="2">F23-J23</f>
        <v>155.1</v>
      </c>
      <c r="N23" s="11">
        <f t="shared" si="2"/>
        <v>82.5</v>
      </c>
      <c r="O23" s="11">
        <f t="shared" si="2"/>
        <v>330.8</v>
      </c>
    </row>
    <row r="24" spans="2:15" s="1" customFormat="1" ht="24" customHeight="1" x14ac:dyDescent="0.25">
      <c r="B24" s="66" t="s">
        <v>23</v>
      </c>
      <c r="C24" s="103">
        <v>293</v>
      </c>
      <c r="D24" s="104">
        <v>25.4</v>
      </c>
      <c r="E24" s="103">
        <v>7440</v>
      </c>
      <c r="F24" s="105">
        <v>107.3</v>
      </c>
      <c r="G24" s="104">
        <v>249</v>
      </c>
      <c r="H24" s="106">
        <v>265.89999999999998</v>
      </c>
      <c r="I24" s="52"/>
      <c r="J24" s="1">
        <f t="shared" si="0"/>
        <v>7.4</v>
      </c>
      <c r="K24" s="1">
        <f t="shared" si="0"/>
        <v>141.9</v>
      </c>
      <c r="L24" s="1">
        <f t="shared" si="0"/>
        <v>10.5</v>
      </c>
      <c r="M24" s="11">
        <f t="shared" si="2"/>
        <v>99.899999999999991</v>
      </c>
      <c r="N24" s="11">
        <f t="shared" si="2"/>
        <v>107.1</v>
      </c>
      <c r="O24" s="11">
        <f t="shared" si="2"/>
        <v>255.39999999999998</v>
      </c>
    </row>
    <row r="25" spans="2:15" s="1" customFormat="1" ht="24" customHeight="1" x14ac:dyDescent="0.25">
      <c r="B25" s="66" t="s">
        <v>24</v>
      </c>
      <c r="C25" s="112" t="s">
        <v>86</v>
      </c>
      <c r="D25" s="109" t="s">
        <v>86</v>
      </c>
      <c r="E25" s="112" t="s">
        <v>86</v>
      </c>
      <c r="F25" s="108" t="s">
        <v>86</v>
      </c>
      <c r="G25" s="109" t="s">
        <v>86</v>
      </c>
      <c r="H25" s="110" t="s">
        <v>86</v>
      </c>
      <c r="I25" s="52"/>
      <c r="J25" s="1" t="e">
        <f t="shared" si="0"/>
        <v>#VALUE!</v>
      </c>
      <c r="K25" s="1" t="e">
        <f t="shared" si="0"/>
        <v>#VALUE!</v>
      </c>
      <c r="L25" s="1" t="e">
        <f t="shared" si="0"/>
        <v>#VALUE!</v>
      </c>
      <c r="M25" s="11" t="e">
        <f t="shared" si="2"/>
        <v>#VALUE!</v>
      </c>
      <c r="N25" s="11" t="e">
        <f t="shared" si="2"/>
        <v>#VALUE!</v>
      </c>
      <c r="O25" s="11" t="e">
        <f t="shared" si="2"/>
        <v>#VALUE!</v>
      </c>
    </row>
    <row r="26" spans="2:15" s="1" customFormat="1" ht="24" customHeight="1" x14ac:dyDescent="0.25">
      <c r="B26" s="66" t="s">
        <v>25</v>
      </c>
      <c r="C26" s="103">
        <v>16356</v>
      </c>
      <c r="D26" s="104">
        <v>82.6</v>
      </c>
      <c r="E26" s="103">
        <v>1350881</v>
      </c>
      <c r="F26" s="105">
        <v>92</v>
      </c>
      <c r="G26" s="104">
        <v>161.30000000000001</v>
      </c>
      <c r="H26" s="106">
        <v>148.5</v>
      </c>
      <c r="I26" s="52"/>
      <c r="J26" s="1">
        <f t="shared" si="0"/>
        <v>4.8</v>
      </c>
      <c r="K26" s="1">
        <f t="shared" si="0"/>
        <v>144.19999999999999</v>
      </c>
      <c r="L26" s="1">
        <f t="shared" si="0"/>
        <v>6.9</v>
      </c>
      <c r="M26" s="11">
        <f t="shared" si="2"/>
        <v>87.2</v>
      </c>
      <c r="N26" s="11">
        <f t="shared" si="2"/>
        <v>17.100000000000023</v>
      </c>
      <c r="O26" s="11">
        <f t="shared" si="2"/>
        <v>141.6</v>
      </c>
    </row>
    <row r="27" spans="2:15" s="1" customFormat="1" ht="33" customHeight="1" x14ac:dyDescent="0.25">
      <c r="B27" s="66" t="s">
        <v>75</v>
      </c>
      <c r="C27" s="103">
        <v>968</v>
      </c>
      <c r="D27" s="104">
        <v>28.3</v>
      </c>
      <c r="E27" s="103">
        <v>27384</v>
      </c>
      <c r="F27" s="105">
        <v>143.4</v>
      </c>
      <c r="G27" s="104">
        <v>108.8</v>
      </c>
      <c r="H27" s="106">
        <v>155.9</v>
      </c>
      <c r="I27" s="52"/>
      <c r="J27" s="1">
        <f t="shared" si="0"/>
        <v>3</v>
      </c>
      <c r="K27" s="1">
        <f t="shared" si="0"/>
        <v>138.69999999999999</v>
      </c>
      <c r="L27" s="1">
        <f t="shared" si="0"/>
        <v>4.0999999999999996</v>
      </c>
      <c r="M27" s="11">
        <f t="shared" si="2"/>
        <v>140.4</v>
      </c>
      <c r="N27" s="11">
        <f t="shared" si="2"/>
        <v>-29.899999999999991</v>
      </c>
      <c r="O27" s="11">
        <f t="shared" si="2"/>
        <v>151.80000000000001</v>
      </c>
    </row>
    <row r="28" spans="2:15" s="19" customFormat="1" ht="24" customHeight="1" x14ac:dyDescent="0.25">
      <c r="B28" s="73" t="s">
        <v>1</v>
      </c>
      <c r="C28" s="103"/>
      <c r="D28" s="104"/>
      <c r="E28" s="103"/>
      <c r="F28" s="105"/>
      <c r="G28" s="104"/>
      <c r="H28" s="106"/>
      <c r="I28" s="82"/>
      <c r="J28" s="1"/>
      <c r="K28" s="1"/>
      <c r="L28" s="1"/>
      <c r="M28" s="11"/>
      <c r="N28" s="11"/>
      <c r="O28" s="11"/>
    </row>
    <row r="29" spans="2:15" s="1" customFormat="1" ht="24" customHeight="1" x14ac:dyDescent="0.25">
      <c r="B29" s="67" t="s">
        <v>27</v>
      </c>
      <c r="C29" s="103">
        <v>759</v>
      </c>
      <c r="D29" s="104">
        <v>31.6</v>
      </c>
      <c r="E29" s="103">
        <v>23975</v>
      </c>
      <c r="F29" s="105">
        <v>160.80000000000001</v>
      </c>
      <c r="G29" s="104">
        <v>102.9</v>
      </c>
      <c r="H29" s="106">
        <v>165.7</v>
      </c>
      <c r="I29" s="52"/>
      <c r="J29" s="1">
        <f t="shared" ref="J29:L33" si="3">ROUND(C29/C73*100,1)</f>
        <v>5</v>
      </c>
      <c r="K29" s="1">
        <f t="shared" si="3"/>
        <v>139.80000000000001</v>
      </c>
      <c r="L29" s="1">
        <f t="shared" si="3"/>
        <v>7.1</v>
      </c>
      <c r="M29" s="11">
        <f t="shared" ref="M29:O33" si="4">F29-J29</f>
        <v>155.80000000000001</v>
      </c>
      <c r="N29" s="11">
        <f t="shared" si="4"/>
        <v>-36.900000000000006</v>
      </c>
      <c r="O29" s="11">
        <f t="shared" si="4"/>
        <v>158.6</v>
      </c>
    </row>
    <row r="30" spans="2:15" s="1" customFormat="1" ht="24" customHeight="1" x14ac:dyDescent="0.25">
      <c r="B30" s="67" t="s">
        <v>28</v>
      </c>
      <c r="C30" s="103">
        <v>17</v>
      </c>
      <c r="D30" s="104">
        <v>11.8</v>
      </c>
      <c r="E30" s="103">
        <v>200</v>
      </c>
      <c r="F30" s="105">
        <v>32.1</v>
      </c>
      <c r="G30" s="104">
        <v>100.9</v>
      </c>
      <c r="H30" s="106">
        <v>32.4</v>
      </c>
      <c r="I30" s="52"/>
      <c r="J30" s="1">
        <f t="shared" si="3"/>
        <v>0.1</v>
      </c>
      <c r="K30" s="1">
        <f t="shared" si="3"/>
        <v>65.2</v>
      </c>
      <c r="L30" s="1">
        <f t="shared" si="3"/>
        <v>0.1</v>
      </c>
      <c r="M30" s="11">
        <f t="shared" si="4"/>
        <v>32</v>
      </c>
      <c r="N30" s="11">
        <f t="shared" si="4"/>
        <v>35.700000000000003</v>
      </c>
      <c r="O30" s="11">
        <f t="shared" si="4"/>
        <v>32.299999999999997</v>
      </c>
    </row>
    <row r="31" spans="2:15" s="1" customFormat="1" ht="24" customHeight="1" x14ac:dyDescent="0.25">
      <c r="B31" s="67" t="s">
        <v>29</v>
      </c>
      <c r="C31" s="103">
        <v>33</v>
      </c>
      <c r="D31" s="104">
        <v>15</v>
      </c>
      <c r="E31" s="103">
        <v>494</v>
      </c>
      <c r="F31" s="105">
        <v>253.8</v>
      </c>
      <c r="G31" s="104">
        <v>64.900000000000006</v>
      </c>
      <c r="H31" s="106">
        <v>164.7</v>
      </c>
      <c r="I31" s="52"/>
      <c r="J31" s="1">
        <f t="shared" si="3"/>
        <v>2.5</v>
      </c>
      <c r="K31" s="1">
        <f t="shared" si="3"/>
        <v>60.2</v>
      </c>
      <c r="L31" s="1">
        <f t="shared" si="3"/>
        <v>1.5</v>
      </c>
      <c r="M31" s="11">
        <f t="shared" si="4"/>
        <v>251.3</v>
      </c>
      <c r="N31" s="11">
        <f t="shared" si="4"/>
        <v>4.7000000000000028</v>
      </c>
      <c r="O31" s="11">
        <f t="shared" si="4"/>
        <v>163.19999999999999</v>
      </c>
    </row>
    <row r="32" spans="2:15" s="55" customFormat="1" ht="24" customHeight="1" x14ac:dyDescent="0.25">
      <c r="B32" s="68" t="s">
        <v>90</v>
      </c>
      <c r="C32" s="103">
        <v>351</v>
      </c>
      <c r="D32" s="107">
        <v>327</v>
      </c>
      <c r="E32" s="103">
        <v>114726</v>
      </c>
      <c r="F32" s="105">
        <v>103.2</v>
      </c>
      <c r="G32" s="104">
        <v>130.30000000000001</v>
      </c>
      <c r="H32" s="105">
        <v>134.6</v>
      </c>
      <c r="I32" s="54"/>
      <c r="J32" s="55">
        <f t="shared" si="3"/>
        <v>0.1</v>
      </c>
      <c r="K32" s="55">
        <f t="shared" si="3"/>
        <v>185.8</v>
      </c>
      <c r="L32" s="55">
        <f t="shared" si="3"/>
        <v>0.1</v>
      </c>
      <c r="M32" s="77">
        <f t="shared" si="4"/>
        <v>103.10000000000001</v>
      </c>
      <c r="N32" s="77">
        <f t="shared" si="4"/>
        <v>-55.5</v>
      </c>
      <c r="O32" s="77">
        <f t="shared" si="4"/>
        <v>134.5</v>
      </c>
    </row>
    <row r="33" spans="2:15" s="1" customFormat="1" ht="24" customHeight="1" x14ac:dyDescent="0.25">
      <c r="B33" s="68" t="s">
        <v>31</v>
      </c>
      <c r="C33" s="103">
        <v>6070</v>
      </c>
      <c r="D33" s="107">
        <v>601.5</v>
      </c>
      <c r="E33" s="103">
        <v>3651358</v>
      </c>
      <c r="F33" s="105">
        <v>112.9</v>
      </c>
      <c r="G33" s="104">
        <v>126.6</v>
      </c>
      <c r="H33" s="105">
        <v>143.1</v>
      </c>
      <c r="I33" s="52"/>
      <c r="J33" s="1">
        <f t="shared" si="3"/>
        <v>2.1</v>
      </c>
      <c r="K33" s="1">
        <f t="shared" si="3"/>
        <v>144.6</v>
      </c>
      <c r="L33" s="1">
        <f t="shared" si="3"/>
        <v>3.1</v>
      </c>
      <c r="M33" s="11">
        <f t="shared" si="4"/>
        <v>110.80000000000001</v>
      </c>
      <c r="N33" s="11">
        <f t="shared" si="4"/>
        <v>-18</v>
      </c>
      <c r="O33" s="11">
        <f t="shared" si="4"/>
        <v>140</v>
      </c>
    </row>
    <row r="34" spans="2:15" s="1" customFormat="1" ht="21.95" customHeight="1" x14ac:dyDescent="0.2">
      <c r="B34" s="55"/>
      <c r="C34" s="55"/>
      <c r="D34" s="55"/>
      <c r="E34" s="55"/>
      <c r="F34" s="55"/>
      <c r="G34" s="55"/>
      <c r="I34" s="52"/>
      <c r="J34" s="1">
        <f>ROUND('tabl 40 (2)'!C6/C78*100,1)</f>
        <v>6.1</v>
      </c>
      <c r="K34" s="1">
        <f>ROUND('tabl 40 (2)'!D6/D78*100,1)</f>
        <v>108.9</v>
      </c>
      <c r="L34" s="1">
        <f>ROUND('tabl 40 (2)'!E6/E78*100,1)</f>
        <v>6.6</v>
      </c>
      <c r="M34" s="11">
        <f>'tabl 40 (2)'!F6-J34</f>
        <v>87.5</v>
      </c>
      <c r="N34" s="11">
        <f>'tabl 40 (2)'!G6-K34</f>
        <v>-24.700000000000003</v>
      </c>
      <c r="O34" s="11">
        <f>'tabl 40 (2)'!H6-L34</f>
        <v>72.5</v>
      </c>
    </row>
    <row r="35" spans="2:15" s="1" customFormat="1" ht="21.95" customHeight="1" x14ac:dyDescent="0.25">
      <c r="B35" s="166" t="s">
        <v>87</v>
      </c>
      <c r="I35" s="52"/>
      <c r="J35" s="1">
        <f>ROUND('tabl 40 (2)'!C7/C79*100,1)</f>
        <v>6.2</v>
      </c>
      <c r="K35" s="1">
        <f>ROUND('tabl 40 (2)'!D7/D79*100,1)</f>
        <v>108</v>
      </c>
      <c r="L35" s="1">
        <f>ROUND('tabl 40 (2)'!E7/E79*100,1)</f>
        <v>6.7</v>
      </c>
      <c r="M35" s="11">
        <f>'tabl 40 (2)'!F7-J35</f>
        <v>87.899999999999991</v>
      </c>
      <c r="N35" s="11">
        <f>'tabl 40 (2)'!G7-K35</f>
        <v>-24.200000000000003</v>
      </c>
      <c r="O35" s="11">
        <f>'tabl 40 (2)'!H7-L35</f>
        <v>72.3</v>
      </c>
    </row>
    <row r="36" spans="2:15" s="1" customFormat="1" ht="21.95" customHeight="1" x14ac:dyDescent="0.2">
      <c r="I36" s="52"/>
      <c r="J36" s="1">
        <f>ROUND('tabl 40 (2)'!C8/C80*100,1)</f>
        <v>6.4</v>
      </c>
      <c r="K36" s="1">
        <f>ROUND('tabl 40 (2)'!D8/D80*100,1)</f>
        <v>105.9</v>
      </c>
      <c r="L36" s="1">
        <f>ROUND('tabl 40 (2)'!E8/E80*100,1)</f>
        <v>6.8</v>
      </c>
      <c r="M36" s="11">
        <f>'tabl 40 (2)'!F8-J36</f>
        <v>88.6</v>
      </c>
      <c r="N36" s="11">
        <f>'tabl 40 (2)'!G8-K36</f>
        <v>-22</v>
      </c>
      <c r="O36" s="11">
        <f>'tabl 40 (2)'!H8-L36</f>
        <v>73</v>
      </c>
    </row>
    <row r="37" spans="2:15" s="1" customFormat="1" ht="21.95" customHeight="1" x14ac:dyDescent="0.2">
      <c r="I37" s="52"/>
      <c r="J37" s="1">
        <f>ROUND('tabl 40 (2)'!C9/C81*100,1)</f>
        <v>2.1</v>
      </c>
      <c r="K37" s="1">
        <f>ROUND('tabl 40 (2)'!D9/D81*100,1)</f>
        <v>117.2</v>
      </c>
      <c r="L37" s="1">
        <f>ROUND('tabl 40 (2)'!E9/E81*100,1)</f>
        <v>2.5</v>
      </c>
      <c r="M37" s="11">
        <f>'tabl 40 (2)'!F9-J37</f>
        <v>61.999999999999993</v>
      </c>
      <c r="N37" s="11">
        <f>'tabl 40 (2)'!G9-K37</f>
        <v>-46.5</v>
      </c>
      <c r="O37" s="11">
        <f>'tabl 40 (2)'!H9-L37</f>
        <v>42.8</v>
      </c>
    </row>
    <row r="38" spans="2:15" s="1" customFormat="1" ht="21.95" customHeight="1" x14ac:dyDescent="0.2">
      <c r="I38" s="52"/>
      <c r="J38" s="1">
        <f>ROUND('tabl 40 (2)'!C10/C82*100,1)</f>
        <v>2.6</v>
      </c>
      <c r="K38" s="1">
        <f>ROUND('tabl 40 (2)'!D10/D82*100,1)</f>
        <v>131</v>
      </c>
      <c r="L38" s="1">
        <f>ROUND('tabl 40 (2)'!E10/E82*100,1)</f>
        <v>3.5</v>
      </c>
      <c r="M38" s="11">
        <f>'tabl 40 (2)'!F10-J38</f>
        <v>68.7</v>
      </c>
      <c r="N38" s="11">
        <f>'tabl 40 (2)'!G10-K38</f>
        <v>-8.7999999999999972</v>
      </c>
      <c r="O38" s="11">
        <f>'tabl 40 (2)'!H10-L38</f>
        <v>83.6</v>
      </c>
    </row>
    <row r="39" spans="2:15" s="1" customFormat="1" ht="21.95" customHeight="1" x14ac:dyDescent="0.2">
      <c r="I39" s="52"/>
      <c r="J39" s="1">
        <f>ROUND('tabl 40 (2)'!C11/C84*100,1)</f>
        <v>16</v>
      </c>
      <c r="K39" s="1">
        <f>ROUND('tabl 40 (2)'!D11/D84*100,1)</f>
        <v>44.6</v>
      </c>
      <c r="L39" s="1">
        <f>ROUND('tabl 40 (2)'!E11/E84*100,1)</f>
        <v>7.2</v>
      </c>
      <c r="M39" s="11">
        <f>'tabl 40 (2)'!F11-J39</f>
        <v>7.6000000000000014</v>
      </c>
      <c r="N39" s="11">
        <f>'tabl 40 (2)'!G11-K39</f>
        <v>10.600000000000001</v>
      </c>
      <c r="O39" s="11">
        <f>'tabl 40 (2)'!H11-L39</f>
        <v>5.8</v>
      </c>
    </row>
    <row r="40" spans="2:15" s="1" customFormat="1" ht="21.95" customHeight="1" x14ac:dyDescent="0.2">
      <c r="M40" s="11"/>
      <c r="N40" s="11"/>
      <c r="O40" s="11"/>
    </row>
    <row r="41" spans="2:15" s="1" customFormat="1" ht="21.95" customHeight="1" x14ac:dyDescent="0.2">
      <c r="M41" s="11"/>
      <c r="N41" s="11"/>
      <c r="O41" s="11"/>
    </row>
    <row r="42" spans="2:15" s="1" customFormat="1" ht="14.25" x14ac:dyDescent="0.2">
      <c r="B42" s="58"/>
      <c r="C42" s="37"/>
      <c r="D42" s="50"/>
      <c r="E42" s="37"/>
      <c r="F42" s="50"/>
      <c r="G42" s="50"/>
      <c r="H42" s="50"/>
      <c r="J42" s="1">
        <f t="shared" ref="J42:L44" si="5">ROUND(C42/C85*100,1)</f>
        <v>0</v>
      </c>
      <c r="K42" s="1">
        <f t="shared" si="5"/>
        <v>0</v>
      </c>
      <c r="L42" s="1">
        <f t="shared" si="5"/>
        <v>0</v>
      </c>
      <c r="M42" s="11">
        <f t="shared" ref="M42:O46" si="6">F42-J42</f>
        <v>0</v>
      </c>
      <c r="N42" s="11">
        <f t="shared" si="6"/>
        <v>0</v>
      </c>
      <c r="O42" s="11">
        <f t="shared" si="6"/>
        <v>0</v>
      </c>
    </row>
    <row r="43" spans="2:15" s="1" customFormat="1" ht="14.25" x14ac:dyDescent="0.2">
      <c r="B43" s="59"/>
      <c r="C43" s="37"/>
      <c r="D43" s="50"/>
      <c r="E43" s="37"/>
      <c r="F43" s="50"/>
      <c r="G43" s="50"/>
      <c r="H43" s="50"/>
      <c r="J43" s="1">
        <f t="shared" si="5"/>
        <v>0</v>
      </c>
      <c r="K43" s="1">
        <f t="shared" si="5"/>
        <v>0</v>
      </c>
      <c r="L43" s="1">
        <f t="shared" si="5"/>
        <v>0</v>
      </c>
      <c r="M43" s="11">
        <f t="shared" si="6"/>
        <v>0</v>
      </c>
      <c r="N43" s="11">
        <f t="shared" si="6"/>
        <v>0</v>
      </c>
      <c r="O43" s="11">
        <f t="shared" si="6"/>
        <v>0</v>
      </c>
    </row>
    <row r="44" spans="2:15" s="1" customFormat="1" ht="14.25" x14ac:dyDescent="0.2">
      <c r="B44" s="59"/>
      <c r="C44" s="37"/>
      <c r="D44" s="50"/>
      <c r="E44" s="37"/>
      <c r="F44" s="50"/>
      <c r="G44" s="50"/>
      <c r="H44" s="50"/>
      <c r="J44" s="1">
        <f t="shared" si="5"/>
        <v>0</v>
      </c>
      <c r="K44" s="1">
        <f t="shared" si="5"/>
        <v>0</v>
      </c>
      <c r="L44" s="1">
        <f t="shared" si="5"/>
        <v>0</v>
      </c>
      <c r="M44" s="11">
        <f t="shared" si="6"/>
        <v>0</v>
      </c>
      <c r="N44" s="11">
        <f t="shared" si="6"/>
        <v>0</v>
      </c>
      <c r="O44" s="11">
        <f t="shared" si="6"/>
        <v>0</v>
      </c>
    </row>
    <row r="45" spans="2:15" s="19" customFormat="1" ht="14.25" x14ac:dyDescent="0.2">
      <c r="B45" s="61"/>
      <c r="C45" s="37"/>
      <c r="D45" s="51"/>
      <c r="E45" s="37"/>
      <c r="F45" s="50"/>
      <c r="G45" s="50"/>
      <c r="H45" s="50"/>
      <c r="J45" s="1"/>
      <c r="K45" s="1"/>
      <c r="L45" s="1"/>
      <c r="M45" s="11"/>
      <c r="N45" s="11"/>
      <c r="O45" s="11"/>
    </row>
    <row r="46" spans="2:15" s="1" customFormat="1" ht="14.25" x14ac:dyDescent="0.2">
      <c r="B46" s="60"/>
      <c r="C46" s="37"/>
      <c r="D46" s="50"/>
      <c r="E46" s="37"/>
      <c r="F46" s="50"/>
      <c r="G46" s="50"/>
      <c r="H46" s="50"/>
      <c r="J46" s="1">
        <f>ROUND(C46/C89*100,1)</f>
        <v>0</v>
      </c>
      <c r="K46" s="1">
        <f>ROUND(D46/D89*100,1)</f>
        <v>0</v>
      </c>
      <c r="L46" s="1">
        <f>ROUND(E46/E89*100,1)</f>
        <v>0</v>
      </c>
      <c r="M46" s="11">
        <f t="shared" si="6"/>
        <v>0</v>
      </c>
      <c r="N46" s="11">
        <f t="shared" si="6"/>
        <v>0</v>
      </c>
      <c r="O46" s="11">
        <f t="shared" si="6"/>
        <v>0</v>
      </c>
    </row>
    <row r="47" spans="2:15" s="1" customFormat="1" ht="14.25" x14ac:dyDescent="0.2">
      <c r="B47" s="27"/>
      <c r="C47" s="37"/>
      <c r="D47" s="51"/>
      <c r="E47" s="37"/>
      <c r="F47" s="50"/>
      <c r="G47" s="50"/>
      <c r="H47" s="50"/>
    </row>
    <row r="48" spans="2:15" x14ac:dyDescent="0.2">
      <c r="C48" s="28"/>
      <c r="D48" s="29"/>
      <c r="E48" s="28"/>
      <c r="F48" s="30"/>
      <c r="G48" s="30"/>
      <c r="H48" s="30"/>
    </row>
    <row r="49" spans="2:8" ht="12.75" hidden="1" customHeight="1" x14ac:dyDescent="0.2">
      <c r="B49" s="84">
        <v>2005</v>
      </c>
      <c r="C49" s="86"/>
      <c r="D49" s="87"/>
      <c r="E49" s="86"/>
    </row>
    <row r="50" spans="2:8" ht="12.75" hidden="1" customHeight="1" x14ac:dyDescent="0.2">
      <c r="B50" s="2" t="s">
        <v>7</v>
      </c>
      <c r="C50" s="84">
        <v>8328904</v>
      </c>
      <c r="D50" s="84">
        <v>32.299999999999997</v>
      </c>
      <c r="E50" s="84">
        <v>269278459</v>
      </c>
    </row>
    <row r="51" spans="2:8" ht="12.75" hidden="1" customHeight="1" x14ac:dyDescent="0.2">
      <c r="B51" s="12" t="s">
        <v>8</v>
      </c>
      <c r="C51" s="8">
        <v>7916767</v>
      </c>
      <c r="D51" s="9">
        <v>31.5</v>
      </c>
      <c r="E51" s="8">
        <v>249003109</v>
      </c>
      <c r="F51" s="31"/>
      <c r="G51" s="31"/>
      <c r="H51" s="31"/>
    </row>
    <row r="52" spans="2:8" ht="12.75" hidden="1" customHeight="1" x14ac:dyDescent="0.2">
      <c r="B52" s="13" t="s">
        <v>9</v>
      </c>
      <c r="C52" s="8">
        <v>6480320</v>
      </c>
      <c r="D52" s="9">
        <v>32.4</v>
      </c>
      <c r="E52" s="8">
        <v>209839580</v>
      </c>
      <c r="F52" s="31"/>
      <c r="G52" s="31"/>
      <c r="H52" s="31"/>
    </row>
    <row r="53" spans="2:8" ht="12.75" hidden="1" customHeight="1" x14ac:dyDescent="0.2">
      <c r="B53" s="16" t="s">
        <v>10</v>
      </c>
      <c r="C53" s="8">
        <v>2218093</v>
      </c>
      <c r="D53" s="32">
        <v>39.5</v>
      </c>
      <c r="E53" s="8">
        <v>87714338</v>
      </c>
      <c r="F53" s="31"/>
      <c r="G53" s="31"/>
      <c r="H53" s="31"/>
    </row>
    <row r="54" spans="2:8" ht="12.75" hidden="1" customHeight="1" x14ac:dyDescent="0.2">
      <c r="B54" s="17" t="s">
        <v>11</v>
      </c>
      <c r="C54" s="8">
        <v>1851002</v>
      </c>
      <c r="D54" s="32">
        <v>41.2</v>
      </c>
      <c r="E54" s="8">
        <v>76321239</v>
      </c>
      <c r="F54" s="31"/>
      <c r="G54" s="31"/>
      <c r="H54" s="31"/>
    </row>
    <row r="55" spans="2:8" ht="12.75" hidden="1" customHeight="1" x14ac:dyDescent="0.2">
      <c r="B55" s="17" t="s">
        <v>12</v>
      </c>
      <c r="C55" s="8">
        <v>367091</v>
      </c>
      <c r="D55" s="33">
        <v>31</v>
      </c>
      <c r="E55" s="34">
        <v>11393099</v>
      </c>
      <c r="F55" s="31"/>
      <c r="G55" s="31"/>
      <c r="H55" s="31"/>
    </row>
    <row r="56" spans="2:8" ht="12.75" hidden="1" customHeight="1" x14ac:dyDescent="0.2">
      <c r="B56" s="16" t="s">
        <v>13</v>
      </c>
      <c r="C56" s="8">
        <v>1415336</v>
      </c>
      <c r="D56" s="33">
        <v>24.1</v>
      </c>
      <c r="E56" s="34">
        <v>34043116</v>
      </c>
      <c r="F56" s="31"/>
      <c r="G56" s="31"/>
      <c r="H56" s="31"/>
    </row>
    <row r="57" spans="2:8" ht="12.75" hidden="1" customHeight="1" x14ac:dyDescent="0.2">
      <c r="B57" s="16" t="s">
        <v>14</v>
      </c>
      <c r="C57" s="8">
        <v>1113143</v>
      </c>
      <c r="D57" s="33">
        <v>32.200000000000003</v>
      </c>
      <c r="E57" s="34">
        <v>35811556</v>
      </c>
      <c r="F57" s="31"/>
      <c r="G57" s="31"/>
      <c r="H57" s="31"/>
    </row>
    <row r="58" spans="2:8" ht="12.75" hidden="1" customHeight="1" x14ac:dyDescent="0.2">
      <c r="B58" s="17" t="s">
        <v>15</v>
      </c>
      <c r="C58" s="8">
        <v>144497</v>
      </c>
      <c r="D58" s="32">
        <v>38.200000000000003</v>
      </c>
      <c r="E58" s="8">
        <v>5523890</v>
      </c>
      <c r="F58" s="31"/>
      <c r="G58" s="31"/>
      <c r="H58" s="31"/>
    </row>
    <row r="59" spans="2:8" ht="12.75" hidden="1" customHeight="1" x14ac:dyDescent="0.2">
      <c r="B59" s="17" t="s">
        <v>16</v>
      </c>
      <c r="C59" s="8">
        <v>968646</v>
      </c>
      <c r="D59" s="33">
        <v>31.3</v>
      </c>
      <c r="E59" s="34">
        <v>30287666</v>
      </c>
      <c r="F59" s="31"/>
      <c r="G59" s="31"/>
      <c r="H59" s="31"/>
    </row>
    <row r="60" spans="2:8" ht="12.75" hidden="1" customHeight="1" x14ac:dyDescent="0.2">
      <c r="B60" s="16" t="s">
        <v>17</v>
      </c>
      <c r="C60" s="8">
        <v>539211</v>
      </c>
      <c r="D60" s="33">
        <v>24.6</v>
      </c>
      <c r="E60" s="34">
        <v>13241342</v>
      </c>
      <c r="F60" s="31"/>
      <c r="G60" s="31"/>
      <c r="H60" s="31"/>
    </row>
    <row r="61" spans="2:8" ht="12.75" hidden="1" customHeight="1" x14ac:dyDescent="0.2">
      <c r="B61" s="16" t="s">
        <v>18</v>
      </c>
      <c r="C61" s="8">
        <v>1194537</v>
      </c>
      <c r="D61" s="33">
        <v>32.700000000000003</v>
      </c>
      <c r="E61" s="34">
        <v>39029228</v>
      </c>
      <c r="F61" s="31"/>
      <c r="G61" s="31"/>
      <c r="H61" s="31"/>
    </row>
    <row r="62" spans="2:8" ht="12.75" hidden="1" customHeight="1" x14ac:dyDescent="0.2">
      <c r="B62" s="17" t="s">
        <v>19</v>
      </c>
      <c r="C62" s="8">
        <v>1076286</v>
      </c>
      <c r="D62" s="32">
        <v>33.299999999999997</v>
      </c>
      <c r="E62" s="8">
        <v>35854313</v>
      </c>
      <c r="F62" s="31"/>
      <c r="G62" s="31"/>
      <c r="H62" s="31"/>
    </row>
    <row r="63" spans="2:8" ht="12.75" hidden="1" customHeight="1" x14ac:dyDescent="0.2">
      <c r="B63" s="17" t="s">
        <v>20</v>
      </c>
      <c r="C63" s="8">
        <v>118250</v>
      </c>
      <c r="D63" s="33">
        <v>26.8</v>
      </c>
      <c r="E63" s="34">
        <v>3174915</v>
      </c>
      <c r="F63" s="31"/>
      <c r="G63" s="31"/>
      <c r="H63" s="31"/>
    </row>
    <row r="64" spans="2:8" ht="12.75" hidden="1" customHeight="1" x14ac:dyDescent="0.2">
      <c r="B64" s="16" t="s">
        <v>21</v>
      </c>
      <c r="C64" s="8">
        <v>1436447</v>
      </c>
      <c r="D64" s="33">
        <v>27.3</v>
      </c>
      <c r="E64" s="34">
        <v>39163529</v>
      </c>
      <c r="F64" s="31"/>
      <c r="G64" s="31"/>
      <c r="H64" s="31"/>
    </row>
    <row r="65" spans="2:8" ht="12.75" hidden="1" customHeight="1" x14ac:dyDescent="0.2">
      <c r="B65" s="17" t="s">
        <v>19</v>
      </c>
      <c r="C65" s="8">
        <v>65597</v>
      </c>
      <c r="D65" s="32">
        <v>30.4</v>
      </c>
      <c r="E65" s="8">
        <v>1993259</v>
      </c>
      <c r="F65" s="31"/>
      <c r="G65" s="31"/>
      <c r="H65" s="31"/>
    </row>
    <row r="66" spans="2:8" ht="12.75" hidden="1" customHeight="1" x14ac:dyDescent="0.2">
      <c r="B66" s="17" t="s">
        <v>20</v>
      </c>
      <c r="C66" s="8">
        <v>1370850</v>
      </c>
      <c r="D66" s="33">
        <v>27.1</v>
      </c>
      <c r="E66" s="34">
        <v>37170270</v>
      </c>
      <c r="F66" s="31"/>
      <c r="G66" s="31"/>
      <c r="H66" s="31"/>
    </row>
    <row r="67" spans="2:8" ht="12.75" hidden="1" customHeight="1" x14ac:dyDescent="0.2">
      <c r="B67" s="16" t="s">
        <v>22</v>
      </c>
      <c r="C67" s="8">
        <v>67531</v>
      </c>
      <c r="D67" s="33">
        <v>10.7</v>
      </c>
      <c r="E67" s="34">
        <v>720957</v>
      </c>
      <c r="F67" s="31"/>
      <c r="G67" s="31"/>
      <c r="H67" s="31"/>
    </row>
    <row r="68" spans="2:8" ht="12.75" hidden="1" customHeight="1" x14ac:dyDescent="0.2">
      <c r="B68" s="16" t="s">
        <v>23</v>
      </c>
      <c r="C68" s="8">
        <v>3958</v>
      </c>
      <c r="D68" s="33">
        <v>17.899999999999999</v>
      </c>
      <c r="E68" s="34">
        <v>70659</v>
      </c>
      <c r="F68" s="31"/>
      <c r="G68" s="31"/>
      <c r="H68" s="31"/>
    </row>
    <row r="69" spans="2:8" ht="12.75" hidden="1" customHeight="1" x14ac:dyDescent="0.2">
      <c r="B69" s="16" t="s">
        <v>24</v>
      </c>
      <c r="C69" s="8">
        <v>1306</v>
      </c>
      <c r="D69" s="33">
        <v>22.8</v>
      </c>
      <c r="E69" s="34">
        <v>29713</v>
      </c>
      <c r="F69" s="31"/>
      <c r="G69" s="31"/>
      <c r="H69" s="31"/>
    </row>
    <row r="70" spans="2:8" ht="12.75" hidden="1" customHeight="1" x14ac:dyDescent="0.2">
      <c r="B70" s="16" t="s">
        <v>25</v>
      </c>
      <c r="C70" s="8">
        <v>339342</v>
      </c>
      <c r="D70" s="33">
        <v>57.3</v>
      </c>
      <c r="E70" s="34">
        <v>19454021</v>
      </c>
      <c r="F70" s="31"/>
      <c r="G70" s="31"/>
      <c r="H70" s="31"/>
    </row>
    <row r="71" spans="2:8" ht="12.75" hidden="1" customHeight="1" x14ac:dyDescent="0.2">
      <c r="B71" s="16" t="s">
        <v>26</v>
      </c>
      <c r="C71" s="8">
        <v>32507</v>
      </c>
      <c r="D71" s="33">
        <v>20.399999999999999</v>
      </c>
      <c r="E71" s="34">
        <v>663735</v>
      </c>
      <c r="F71" s="31"/>
      <c r="G71" s="31"/>
      <c r="H71" s="31"/>
    </row>
    <row r="72" spans="2:8" ht="12.75" hidden="1" customHeight="1" x14ac:dyDescent="0.2">
      <c r="B72" s="18" t="s">
        <v>1</v>
      </c>
      <c r="C72" s="8"/>
      <c r="D72" s="33"/>
      <c r="E72" s="34"/>
      <c r="F72" s="31"/>
      <c r="G72" s="31"/>
      <c r="H72" s="31"/>
    </row>
    <row r="73" spans="2:8" ht="12.75" hidden="1" customHeight="1" x14ac:dyDescent="0.2">
      <c r="B73" s="20" t="s">
        <v>27</v>
      </c>
      <c r="C73" s="35">
        <v>15031</v>
      </c>
      <c r="D73" s="36">
        <v>22.6</v>
      </c>
      <c r="E73" s="37">
        <v>338968</v>
      </c>
      <c r="F73" s="31"/>
      <c r="G73" s="31"/>
      <c r="H73" s="31"/>
    </row>
    <row r="74" spans="2:8" ht="12.75" hidden="1" customHeight="1" x14ac:dyDescent="0.2">
      <c r="B74" s="20" t="s">
        <v>28</v>
      </c>
      <c r="C74" s="38">
        <v>15900</v>
      </c>
      <c r="D74" s="39">
        <v>18.100000000000001</v>
      </c>
      <c r="E74" s="34">
        <v>287431</v>
      </c>
      <c r="F74" s="31"/>
      <c r="G74" s="31"/>
      <c r="H74" s="31"/>
    </row>
    <row r="75" spans="2:8" ht="12.75" hidden="1" customHeight="1" x14ac:dyDescent="0.2">
      <c r="B75" s="20" t="s">
        <v>29</v>
      </c>
      <c r="C75" s="38">
        <v>1340</v>
      </c>
      <c r="D75" s="39">
        <v>24.9</v>
      </c>
      <c r="E75" s="34">
        <v>33372</v>
      </c>
      <c r="F75" s="31"/>
      <c r="G75" s="31"/>
      <c r="H75" s="31"/>
    </row>
    <row r="76" spans="2:8" ht="12.75" hidden="1" customHeight="1" x14ac:dyDescent="0.2">
      <c r="B76" s="16" t="s">
        <v>30</v>
      </c>
      <c r="C76" s="38">
        <v>588184</v>
      </c>
      <c r="D76" s="39">
        <v>176</v>
      </c>
      <c r="E76" s="34">
        <v>103692526</v>
      </c>
      <c r="F76" s="31"/>
      <c r="G76" s="31"/>
      <c r="H76" s="31"/>
    </row>
    <row r="77" spans="2:8" ht="12.75" hidden="1" customHeight="1" x14ac:dyDescent="0.2">
      <c r="B77" s="16" t="s">
        <v>31</v>
      </c>
      <c r="C77" s="38">
        <v>286179</v>
      </c>
      <c r="D77" s="39">
        <v>416</v>
      </c>
      <c r="E77" s="34">
        <v>119124440</v>
      </c>
      <c r="F77" s="31"/>
      <c r="G77" s="31">
        <v>416</v>
      </c>
      <c r="H77" s="31">
        <v>119124440</v>
      </c>
    </row>
    <row r="78" spans="2:8" ht="14.25" hidden="1" customHeight="1" x14ac:dyDescent="0.2">
      <c r="B78" s="16" t="s">
        <v>39</v>
      </c>
      <c r="C78" s="14">
        <v>569220</v>
      </c>
      <c r="D78" s="40">
        <v>25.9</v>
      </c>
      <c r="E78" s="41">
        <v>14736262</v>
      </c>
      <c r="F78" s="34"/>
      <c r="G78" s="34"/>
      <c r="H78" s="34"/>
    </row>
    <row r="79" spans="2:8" ht="12.75" hidden="1" customHeight="1" x14ac:dyDescent="0.2">
      <c r="B79" s="16" t="s">
        <v>32</v>
      </c>
      <c r="C79" s="10">
        <v>550200</v>
      </c>
      <c r="D79" s="42">
        <v>26.3</v>
      </c>
      <c r="E79" s="8">
        <v>14497557</v>
      </c>
      <c r="F79" s="31"/>
      <c r="G79" s="31"/>
      <c r="H79" s="31"/>
    </row>
    <row r="80" spans="2:8" ht="12.75" hidden="1" customHeight="1" x14ac:dyDescent="0.2">
      <c r="B80" s="20" t="s">
        <v>15</v>
      </c>
      <c r="C80" s="10">
        <v>516757</v>
      </c>
      <c r="D80" s="42">
        <v>27</v>
      </c>
      <c r="E80" s="8">
        <v>13952851</v>
      </c>
      <c r="F80" s="31"/>
      <c r="G80" s="31"/>
      <c r="H80" s="31"/>
    </row>
    <row r="81" spans="2:14" ht="12.75" hidden="1" customHeight="1" x14ac:dyDescent="0.2">
      <c r="B81" s="20" t="s">
        <v>16</v>
      </c>
      <c r="C81" s="8">
        <v>33442</v>
      </c>
      <c r="D81" s="33">
        <v>16.3</v>
      </c>
      <c r="E81" s="34">
        <v>544706</v>
      </c>
      <c r="F81" s="31"/>
      <c r="G81" s="31"/>
      <c r="H81" s="31"/>
    </row>
    <row r="82" spans="2:14" ht="12.75" hidden="1" customHeight="1" x14ac:dyDescent="0.2">
      <c r="B82" s="16" t="s">
        <v>33</v>
      </c>
      <c r="C82" s="10">
        <v>19020</v>
      </c>
      <c r="D82" s="43">
        <v>12.6</v>
      </c>
      <c r="E82" s="38">
        <v>238705</v>
      </c>
      <c r="F82" s="31"/>
      <c r="G82" s="31"/>
      <c r="H82" s="31"/>
    </row>
    <row r="83" spans="2:14" ht="12.75" hidden="1" customHeight="1" x14ac:dyDescent="0.2">
      <c r="B83" s="18" t="s">
        <v>1</v>
      </c>
      <c r="C83" s="8"/>
      <c r="D83" s="33"/>
      <c r="E83" s="34"/>
      <c r="F83" s="31"/>
      <c r="G83" s="31"/>
      <c r="H83" s="31"/>
    </row>
    <row r="84" spans="2:14" ht="12.75" hidden="1" customHeight="1" x14ac:dyDescent="0.2">
      <c r="B84" s="26" t="s">
        <v>34</v>
      </c>
      <c r="C84" s="24">
        <v>1016</v>
      </c>
      <c r="D84" s="15">
        <v>16.600000000000001</v>
      </c>
      <c r="E84" s="44">
        <v>16848</v>
      </c>
      <c r="F84" s="31"/>
      <c r="G84" s="31"/>
      <c r="H84" s="31"/>
    </row>
    <row r="85" spans="2:14" ht="12.75" hidden="1" customHeight="1" x14ac:dyDescent="0.2">
      <c r="B85" s="25" t="s">
        <v>40</v>
      </c>
      <c r="C85" s="45">
        <v>5972</v>
      </c>
      <c r="D85" s="39">
        <v>23.6</v>
      </c>
      <c r="E85" s="34">
        <v>140707</v>
      </c>
      <c r="F85" s="31">
        <v>5972</v>
      </c>
      <c r="G85" s="31">
        <v>23.6</v>
      </c>
      <c r="H85" s="31">
        <v>140707</v>
      </c>
    </row>
    <row r="86" spans="2:14" ht="12.75" hidden="1" customHeight="1" x14ac:dyDescent="0.2">
      <c r="B86" s="2" t="s">
        <v>36</v>
      </c>
      <c r="C86" s="46">
        <v>195</v>
      </c>
      <c r="D86" s="47">
        <v>23.9</v>
      </c>
      <c r="E86" s="41">
        <v>4661</v>
      </c>
      <c r="F86" s="34">
        <v>195</v>
      </c>
      <c r="G86" s="31">
        <v>23.9</v>
      </c>
      <c r="H86" s="34">
        <v>4661</v>
      </c>
    </row>
    <row r="87" spans="2:14" ht="12.75" hidden="1" customHeight="1" x14ac:dyDescent="0.2">
      <c r="B87" s="2" t="s">
        <v>37</v>
      </c>
      <c r="C87" s="46">
        <v>41804</v>
      </c>
      <c r="D87" s="47">
        <v>372</v>
      </c>
      <c r="E87" s="41">
        <v>15567283</v>
      </c>
      <c r="F87" s="34"/>
      <c r="G87" s="31"/>
      <c r="H87" s="34"/>
    </row>
    <row r="88" spans="2:14" ht="12.75" hidden="1" customHeight="1" x14ac:dyDescent="0.2">
      <c r="B88" s="18" t="s">
        <v>1</v>
      </c>
      <c r="C88" s="8"/>
      <c r="D88" s="48"/>
      <c r="E88" s="34"/>
      <c r="F88" s="31"/>
      <c r="G88" s="31"/>
      <c r="H88" s="31"/>
    </row>
    <row r="89" spans="2:14" ht="12.75" hidden="1" customHeight="1" x14ac:dyDescent="0.2">
      <c r="B89" s="26" t="s">
        <v>38</v>
      </c>
      <c r="C89" s="24">
        <v>30599</v>
      </c>
      <c r="D89" s="15">
        <v>402</v>
      </c>
      <c r="E89" s="37">
        <v>12300962</v>
      </c>
      <c r="F89" s="31"/>
      <c r="G89" s="31"/>
      <c r="H89" s="31"/>
    </row>
    <row r="90" spans="2:14" ht="12.75" hidden="1" customHeight="1" x14ac:dyDescent="0.2">
      <c r="C90" s="8"/>
      <c r="D90" s="48"/>
      <c r="E90" s="34"/>
      <c r="F90" s="31"/>
      <c r="G90" s="31"/>
      <c r="H90" s="31"/>
    </row>
    <row r="91" spans="2:14" ht="12.75" hidden="1" customHeight="1" x14ac:dyDescent="0.2"/>
    <row r="92" spans="2:14" ht="12.75" hidden="1" customHeight="1" x14ac:dyDescent="0.2">
      <c r="B92" s="84">
        <v>2006</v>
      </c>
    </row>
    <row r="93" spans="2:14" ht="18.75" hidden="1" customHeight="1" x14ac:dyDescent="0.2">
      <c r="B93" s="49" t="s">
        <v>31</v>
      </c>
      <c r="C93" s="84">
        <v>262046</v>
      </c>
      <c r="D93" s="84">
        <v>438</v>
      </c>
      <c r="E93" s="84">
        <v>114748201</v>
      </c>
    </row>
    <row r="94" spans="2:14" s="92" customFormat="1" ht="18.75" hidden="1" customHeight="1" x14ac:dyDescent="0.2">
      <c r="B94" s="16" t="s">
        <v>39</v>
      </c>
      <c r="C94" s="88">
        <v>657860</v>
      </c>
      <c r="D94" s="88">
        <v>25.6</v>
      </c>
      <c r="E94" s="88">
        <v>16818442</v>
      </c>
      <c r="F94" s="84"/>
      <c r="G94" s="84"/>
      <c r="H94" s="84"/>
    </row>
    <row r="95" spans="2:14" s="83" customFormat="1" ht="18.75" hidden="1" customHeight="1" x14ac:dyDescent="0.2">
      <c r="B95" s="16" t="s">
        <v>32</v>
      </c>
      <c r="C95" s="89">
        <v>623853</v>
      </c>
      <c r="D95" s="90">
        <v>26.5</v>
      </c>
      <c r="E95" s="90">
        <v>16515249</v>
      </c>
      <c r="F95" s="91"/>
      <c r="G95" s="91"/>
      <c r="H95" s="91"/>
      <c r="J95" s="92"/>
      <c r="K95" s="50"/>
      <c r="L95" s="51"/>
      <c r="M95" s="50"/>
      <c r="N95" s="50"/>
    </row>
    <row r="96" spans="2:14" s="92" customFormat="1" ht="18.75" hidden="1" customHeight="1" x14ac:dyDescent="0.2">
      <c r="B96" s="20" t="s">
        <v>15</v>
      </c>
      <c r="C96" s="89">
        <v>581421</v>
      </c>
      <c r="D96" s="93">
        <v>27.4</v>
      </c>
      <c r="E96" s="93">
        <v>15923238</v>
      </c>
      <c r="F96" s="91"/>
      <c r="G96" s="91"/>
      <c r="H96" s="91"/>
      <c r="K96" s="50"/>
      <c r="L96" s="51"/>
      <c r="M96" s="50"/>
      <c r="N96" s="50"/>
    </row>
    <row r="97" spans="2:14" s="92" customFormat="1" ht="18.75" hidden="1" customHeight="1" x14ac:dyDescent="0.2">
      <c r="B97" s="20" t="s">
        <v>16</v>
      </c>
      <c r="C97" s="89">
        <v>42432</v>
      </c>
      <c r="D97" s="93">
        <v>14</v>
      </c>
      <c r="E97" s="93">
        <v>592011</v>
      </c>
      <c r="F97" s="91"/>
      <c r="G97" s="91"/>
      <c r="H97" s="91"/>
      <c r="K97" s="83"/>
      <c r="L97" s="83"/>
      <c r="M97" s="91"/>
      <c r="N97" s="91"/>
    </row>
    <row r="98" spans="2:14" s="92" customFormat="1" ht="18.75" hidden="1" customHeight="1" x14ac:dyDescent="0.2">
      <c r="B98" s="16" t="s">
        <v>33</v>
      </c>
      <c r="C98" s="89">
        <v>34007</v>
      </c>
      <c r="D98" s="89">
        <v>8.9</v>
      </c>
      <c r="E98" s="89">
        <v>303193</v>
      </c>
      <c r="F98" s="91"/>
      <c r="G98" s="91"/>
      <c r="H98" s="91"/>
      <c r="K98" s="91"/>
      <c r="L98" s="91"/>
      <c r="M98" s="91"/>
      <c r="N98" s="91"/>
    </row>
    <row r="99" spans="2:14" s="92" customFormat="1" ht="18.75" hidden="1" customHeight="1" x14ac:dyDescent="0.2">
      <c r="B99" s="18" t="s">
        <v>1</v>
      </c>
      <c r="C99" s="89"/>
      <c r="D99" s="89"/>
      <c r="E99" s="89"/>
      <c r="F99" s="91"/>
      <c r="G99" s="91"/>
      <c r="H99" s="91"/>
      <c r="K99" s="91"/>
      <c r="L99" s="91"/>
      <c r="M99" s="91"/>
      <c r="N99" s="91"/>
    </row>
    <row r="100" spans="2:14" ht="17.100000000000001" hidden="1" customHeight="1" x14ac:dyDescent="0.2">
      <c r="B100" s="26" t="s">
        <v>34</v>
      </c>
      <c r="C100" s="89">
        <v>1391</v>
      </c>
      <c r="D100" s="89">
        <v>9.6999999999999993</v>
      </c>
      <c r="E100" s="89">
        <v>13482</v>
      </c>
      <c r="F100" s="83"/>
      <c r="G100" s="83"/>
      <c r="H100" s="83"/>
      <c r="J100" s="92"/>
      <c r="K100" s="92"/>
      <c r="L100" s="92"/>
    </row>
    <row r="101" spans="2:14" ht="17.100000000000001" hidden="1" customHeight="1" x14ac:dyDescent="0.2">
      <c r="C101" s="89"/>
      <c r="D101" s="89"/>
      <c r="E101" s="89"/>
    </row>
    <row r="102" spans="2:14" ht="17.100000000000001" customHeight="1" x14ac:dyDescent="0.2">
      <c r="D102" s="87"/>
    </row>
    <row r="103" spans="2:14" ht="17.100000000000001" customHeight="1" x14ac:dyDescent="0.2">
      <c r="C103" s="86"/>
      <c r="D103" s="87"/>
      <c r="E103" s="86"/>
    </row>
    <row r="104" spans="2:14" ht="15.75" customHeight="1" x14ac:dyDescent="0.2">
      <c r="C104" s="86"/>
      <c r="D104" s="86"/>
      <c r="E104" s="86"/>
    </row>
    <row r="105" spans="2:14" ht="15.75" customHeight="1" x14ac:dyDescent="0.2">
      <c r="C105" s="86"/>
      <c r="D105" s="86"/>
      <c r="E105" s="86"/>
    </row>
    <row r="106" spans="2:14" ht="15.75" customHeight="1" x14ac:dyDescent="0.2">
      <c r="C106" s="86"/>
      <c r="D106" s="86"/>
      <c r="E106" s="86"/>
    </row>
    <row r="107" spans="2:14" ht="15.75" customHeight="1" x14ac:dyDescent="0.2">
      <c r="C107" s="86"/>
      <c r="D107" s="86"/>
      <c r="E107" s="86"/>
    </row>
    <row r="108" spans="2:14" ht="17.100000000000001" customHeight="1" x14ac:dyDescent="0.2">
      <c r="C108" s="86"/>
      <c r="D108" s="86"/>
      <c r="E108" s="86"/>
    </row>
    <row r="109" spans="2:14" ht="17.100000000000001" customHeight="1" x14ac:dyDescent="0.2">
      <c r="C109" s="86"/>
      <c r="D109" s="86"/>
      <c r="E109" s="86"/>
    </row>
    <row r="110" spans="2:14" ht="17.100000000000001" customHeight="1" x14ac:dyDescent="0.2">
      <c r="C110" s="86"/>
      <c r="D110" s="86"/>
      <c r="E110" s="86"/>
    </row>
    <row r="111" spans="2:14" ht="17.100000000000001" customHeight="1" x14ac:dyDescent="0.2">
      <c r="C111" s="86"/>
      <c r="D111" s="86"/>
      <c r="E111" s="86"/>
    </row>
    <row r="112" spans="2:14" ht="24.75" customHeight="1" x14ac:dyDescent="0.2">
      <c r="C112" s="86"/>
      <c r="D112" s="86"/>
      <c r="E112" s="86"/>
    </row>
    <row r="113" spans="3:5" ht="17.100000000000001" customHeight="1" x14ac:dyDescent="0.2">
      <c r="C113" s="86"/>
      <c r="D113" s="86"/>
      <c r="E113" s="86"/>
    </row>
    <row r="114" spans="3:5" ht="17.100000000000001" customHeight="1" x14ac:dyDescent="0.2">
      <c r="C114" s="86"/>
      <c r="D114" s="86"/>
      <c r="E114" s="86"/>
    </row>
    <row r="115" spans="3:5" ht="17.100000000000001" customHeight="1" x14ac:dyDescent="0.2">
      <c r="C115" s="86"/>
      <c r="D115" s="86"/>
      <c r="E115" s="86"/>
    </row>
    <row r="116" spans="3:5" ht="17.100000000000001" customHeight="1" x14ac:dyDescent="0.2"/>
    <row r="117" spans="3:5" ht="17.100000000000001" customHeight="1" x14ac:dyDescent="0.2"/>
    <row r="118" spans="3:5" ht="17.100000000000001" customHeight="1" x14ac:dyDescent="0.2"/>
    <row r="119" spans="3:5" ht="17.100000000000001" customHeight="1" x14ac:dyDescent="0.2"/>
    <row r="120" spans="3:5" ht="17.100000000000001" customHeight="1" x14ac:dyDescent="0.2"/>
    <row r="121" spans="3:5" ht="17.100000000000001" customHeight="1" x14ac:dyDescent="0.2"/>
    <row r="122" spans="3:5" ht="17.100000000000001" customHeight="1" x14ac:dyDescent="0.2"/>
    <row r="123" spans="3:5" ht="17.100000000000001" customHeight="1" x14ac:dyDescent="0.2"/>
    <row r="124" spans="3:5" ht="17.100000000000001" customHeight="1" x14ac:dyDescent="0.2"/>
    <row r="125" spans="3:5" ht="17.100000000000001" customHeight="1" x14ac:dyDescent="0.2"/>
    <row r="126" spans="3:5" ht="17.100000000000001" customHeight="1" x14ac:dyDescent="0.2"/>
    <row r="127" spans="3:5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workbookViewId="0">
      <selection activeCell="H8" sqref="H8"/>
    </sheetView>
  </sheetViews>
  <sheetFormatPr defaultRowHeight="12.75" x14ac:dyDescent="0.2"/>
  <cols>
    <col min="1" max="1" width="2" style="80" customWidth="1"/>
    <col min="2" max="2" width="31.140625" style="80" customWidth="1"/>
    <col min="3" max="3" width="13.5703125" style="80" customWidth="1"/>
    <col min="4" max="4" width="11.28515625" style="80" customWidth="1"/>
    <col min="5" max="5" width="12.5703125" style="80" bestFit="1" customWidth="1"/>
    <col min="6" max="6" width="12.85546875" style="80" customWidth="1"/>
    <col min="7" max="7" width="12.28515625" style="80" customWidth="1"/>
    <col min="8" max="8" width="12.85546875" style="80" customWidth="1"/>
    <col min="9" max="9" width="3.42578125" style="83" customWidth="1"/>
    <col min="10" max="12" width="0" style="80" hidden="1" customWidth="1"/>
    <col min="13" max="15" width="6" style="80" hidden="1" customWidth="1"/>
    <col min="16" max="16" width="0" style="80" hidden="1" customWidth="1"/>
    <col min="17" max="16384" width="9.140625" style="80"/>
  </cols>
  <sheetData>
    <row r="1" spans="2:15" s="171" customFormat="1" ht="15.75" x14ac:dyDescent="0.25">
      <c r="B1" s="170"/>
      <c r="H1" s="172">
        <v>77</v>
      </c>
      <c r="I1" s="173"/>
    </row>
    <row r="2" spans="2:15" ht="20.25" customHeight="1" x14ac:dyDescent="0.2">
      <c r="B2" s="118" t="s">
        <v>103</v>
      </c>
      <c r="C2" s="55"/>
    </row>
    <row r="3" spans="2:15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15" ht="27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15" ht="12" customHeight="1" x14ac:dyDescent="0.2">
      <c r="B5" s="141"/>
      <c r="C5" s="142"/>
      <c r="D5" s="143"/>
      <c r="E5" s="144"/>
      <c r="F5" s="145"/>
      <c r="G5" s="145"/>
      <c r="H5" s="146"/>
    </row>
    <row r="6" spans="2:15" ht="24" customHeight="1" x14ac:dyDescent="0.25">
      <c r="B6" s="68" t="s">
        <v>74</v>
      </c>
      <c r="C6" s="112">
        <v>34533</v>
      </c>
      <c r="D6" s="109">
        <v>28.2</v>
      </c>
      <c r="E6" s="112">
        <v>975493</v>
      </c>
      <c r="F6" s="105">
        <v>93.6</v>
      </c>
      <c r="G6" s="105">
        <v>84.2</v>
      </c>
      <c r="H6" s="105">
        <v>79.099999999999994</v>
      </c>
    </row>
    <row r="7" spans="2:15" ht="24" customHeight="1" x14ac:dyDescent="0.25">
      <c r="B7" s="68" t="s">
        <v>32</v>
      </c>
      <c r="C7" s="103">
        <v>34032</v>
      </c>
      <c r="D7" s="104">
        <v>28.4</v>
      </c>
      <c r="E7" s="103">
        <v>967241</v>
      </c>
      <c r="F7" s="105">
        <v>94.1</v>
      </c>
      <c r="G7" s="104">
        <v>83.8</v>
      </c>
      <c r="H7" s="106">
        <v>79</v>
      </c>
    </row>
    <row r="8" spans="2:15" ht="24" customHeight="1" x14ac:dyDescent="0.25">
      <c r="B8" s="69" t="s">
        <v>15</v>
      </c>
      <c r="C8" s="103">
        <v>33320</v>
      </c>
      <c r="D8" s="104">
        <v>28.6</v>
      </c>
      <c r="E8" s="103">
        <v>953641</v>
      </c>
      <c r="F8" s="105">
        <v>95</v>
      </c>
      <c r="G8" s="104">
        <v>83.9</v>
      </c>
      <c r="H8" s="106">
        <v>79.8</v>
      </c>
    </row>
    <row r="9" spans="2:15" ht="24" customHeight="1" x14ac:dyDescent="0.25">
      <c r="B9" s="69" t="s">
        <v>16</v>
      </c>
      <c r="C9" s="103">
        <v>712</v>
      </c>
      <c r="D9" s="104">
        <v>19.100000000000001</v>
      </c>
      <c r="E9" s="103">
        <v>13600</v>
      </c>
      <c r="F9" s="105">
        <v>64.099999999999994</v>
      </c>
      <c r="G9" s="104">
        <v>70.7</v>
      </c>
      <c r="H9" s="106">
        <v>45.3</v>
      </c>
    </row>
    <row r="10" spans="2:15" ht="24" customHeight="1" x14ac:dyDescent="0.25">
      <c r="B10" s="68" t="s">
        <v>33</v>
      </c>
      <c r="C10" s="112">
        <v>501</v>
      </c>
      <c r="D10" s="109">
        <v>16.5</v>
      </c>
      <c r="E10" s="112">
        <v>8252</v>
      </c>
      <c r="F10" s="105">
        <v>71.3</v>
      </c>
      <c r="G10" s="105">
        <v>122.2</v>
      </c>
      <c r="H10" s="105">
        <v>87.1</v>
      </c>
    </row>
    <row r="11" spans="2:15" ht="24" customHeight="1" x14ac:dyDescent="0.25">
      <c r="B11" s="78" t="s">
        <v>89</v>
      </c>
      <c r="C11" s="107">
        <v>163</v>
      </c>
      <c r="D11" s="104">
        <v>7.4</v>
      </c>
      <c r="E11" s="103">
        <v>1208</v>
      </c>
      <c r="F11" s="105">
        <v>23.6</v>
      </c>
      <c r="G11" s="104">
        <v>55.2</v>
      </c>
      <c r="H11" s="105">
        <v>13</v>
      </c>
    </row>
    <row r="12" spans="2:15" ht="24" customHeight="1" x14ac:dyDescent="0.25">
      <c r="B12" s="75" t="s">
        <v>76</v>
      </c>
      <c r="C12" s="107">
        <v>42</v>
      </c>
      <c r="D12" s="104">
        <v>11.5</v>
      </c>
      <c r="E12" s="103">
        <v>481</v>
      </c>
      <c r="F12" s="105">
        <v>525</v>
      </c>
      <c r="G12" s="104">
        <v>57.5</v>
      </c>
      <c r="H12" s="106">
        <v>300.60000000000002</v>
      </c>
    </row>
    <row r="13" spans="2:15" ht="24" customHeight="1" x14ac:dyDescent="0.25">
      <c r="B13" s="95" t="s">
        <v>91</v>
      </c>
      <c r="C13" s="107">
        <v>3</v>
      </c>
      <c r="D13" s="104">
        <v>6.7</v>
      </c>
      <c r="E13" s="103">
        <v>20</v>
      </c>
      <c r="F13" s="105">
        <v>100</v>
      </c>
      <c r="G13" s="104">
        <v>134</v>
      </c>
      <c r="H13" s="106">
        <v>133.30000000000001</v>
      </c>
    </row>
    <row r="14" spans="2:15" ht="24" customHeight="1" x14ac:dyDescent="0.25">
      <c r="B14" s="95" t="s">
        <v>92</v>
      </c>
      <c r="C14" s="107">
        <v>293</v>
      </c>
      <c r="D14" s="104">
        <v>22.3</v>
      </c>
      <c r="E14" s="103">
        <v>6543</v>
      </c>
      <c r="F14" s="108" t="s">
        <v>63</v>
      </c>
      <c r="G14" s="109" t="s">
        <v>63</v>
      </c>
      <c r="H14" s="110" t="s">
        <v>63</v>
      </c>
    </row>
    <row r="15" spans="2:15" s="55" customFormat="1" ht="24" customHeight="1" x14ac:dyDescent="0.25">
      <c r="B15" s="153" t="s">
        <v>35</v>
      </c>
      <c r="C15" s="111" t="s">
        <v>86</v>
      </c>
      <c r="D15" s="109" t="s">
        <v>86</v>
      </c>
      <c r="E15" s="112" t="s">
        <v>86</v>
      </c>
      <c r="F15" s="108" t="s">
        <v>86</v>
      </c>
      <c r="G15" s="109" t="s">
        <v>86</v>
      </c>
      <c r="H15" s="110" t="s">
        <v>86</v>
      </c>
      <c r="I15" s="54"/>
      <c r="J15" s="55" t="e">
        <f>ROUND(C15/#REF!*100,1)</f>
        <v>#VALUE!</v>
      </c>
      <c r="K15" s="55" t="e">
        <f>ROUND(D15/#REF!*100,1)</f>
        <v>#VALUE!</v>
      </c>
      <c r="L15" s="55" t="e">
        <f>ROUND(E15/#REF!*100,1)</f>
        <v>#VALUE!</v>
      </c>
      <c r="M15" s="77" t="e">
        <f>J15-F15</f>
        <v>#VALUE!</v>
      </c>
      <c r="N15" s="77" t="e">
        <f>K15-G15</f>
        <v>#VALUE!</v>
      </c>
      <c r="O15" s="77" t="e">
        <f>L15-H15</f>
        <v>#VALUE!</v>
      </c>
    </row>
    <row r="16" spans="2:15" s="55" customFormat="1" ht="24" customHeight="1" x14ac:dyDescent="0.25">
      <c r="B16" s="96" t="s">
        <v>36</v>
      </c>
      <c r="C16" s="111" t="s">
        <v>86</v>
      </c>
      <c r="D16" s="109" t="s">
        <v>86</v>
      </c>
      <c r="E16" s="112" t="s">
        <v>86</v>
      </c>
      <c r="F16" s="108" t="s">
        <v>86</v>
      </c>
      <c r="G16" s="109" t="s">
        <v>86</v>
      </c>
      <c r="H16" s="110" t="s">
        <v>86</v>
      </c>
      <c r="I16" s="54"/>
      <c r="J16" s="55" t="e">
        <f t="shared" ref="J16:L20" si="0">ROUND(C16/C47*100,1)</f>
        <v>#VALUE!</v>
      </c>
      <c r="K16" s="55" t="e">
        <f t="shared" si="0"/>
        <v>#VALUE!</v>
      </c>
      <c r="L16" s="55" t="e">
        <f t="shared" si="0"/>
        <v>#VALUE!</v>
      </c>
      <c r="M16" s="77" t="e">
        <f t="shared" ref="M16:O26" si="1">J16-F16</f>
        <v>#VALUE!</v>
      </c>
      <c r="N16" s="77" t="e">
        <f t="shared" si="1"/>
        <v>#VALUE!</v>
      </c>
      <c r="O16" s="77" t="e">
        <f t="shared" si="1"/>
        <v>#VALUE!</v>
      </c>
    </row>
    <row r="17" spans="2:15" s="55" customFormat="1" ht="24" customHeight="1" x14ac:dyDescent="0.25">
      <c r="B17" s="78" t="s">
        <v>77</v>
      </c>
      <c r="C17" s="107">
        <v>15</v>
      </c>
      <c r="D17" s="104">
        <v>33.299999999999997</v>
      </c>
      <c r="E17" s="103">
        <v>500</v>
      </c>
      <c r="F17" s="105">
        <v>100</v>
      </c>
      <c r="G17" s="104">
        <v>111</v>
      </c>
      <c r="H17" s="106">
        <v>111.1</v>
      </c>
      <c r="I17" s="54"/>
      <c r="J17" s="55" t="e">
        <f t="shared" si="0"/>
        <v>#DIV/0!</v>
      </c>
      <c r="K17" s="55" t="e">
        <f t="shared" si="0"/>
        <v>#DIV/0!</v>
      </c>
      <c r="L17" s="55" t="e">
        <f t="shared" si="0"/>
        <v>#DIV/0!</v>
      </c>
      <c r="M17" s="77" t="e">
        <f t="shared" si="1"/>
        <v>#DIV/0!</v>
      </c>
      <c r="N17" s="77" t="e">
        <f t="shared" si="1"/>
        <v>#DIV/0!</v>
      </c>
      <c r="O17" s="77" t="e">
        <f t="shared" si="1"/>
        <v>#DIV/0!</v>
      </c>
    </row>
    <row r="18" spans="2:15" s="55" customFormat="1" ht="24" customHeight="1" x14ac:dyDescent="0.25">
      <c r="B18" s="78" t="s">
        <v>78</v>
      </c>
      <c r="C18" s="111" t="s">
        <v>86</v>
      </c>
      <c r="D18" s="109" t="s">
        <v>86</v>
      </c>
      <c r="E18" s="112" t="s">
        <v>86</v>
      </c>
      <c r="F18" s="108" t="s">
        <v>86</v>
      </c>
      <c r="G18" s="109" t="s">
        <v>86</v>
      </c>
      <c r="H18" s="110" t="s">
        <v>86</v>
      </c>
      <c r="I18" s="54"/>
      <c r="J18" s="55" t="e">
        <f t="shared" si="0"/>
        <v>#VALUE!</v>
      </c>
      <c r="K18" s="55" t="e">
        <f t="shared" si="0"/>
        <v>#VALUE!</v>
      </c>
      <c r="L18" s="55" t="e">
        <f t="shared" si="0"/>
        <v>#VALUE!</v>
      </c>
      <c r="M18" s="77" t="e">
        <f t="shared" si="1"/>
        <v>#VALUE!</v>
      </c>
      <c r="N18" s="77" t="e">
        <f t="shared" si="1"/>
        <v>#VALUE!</v>
      </c>
      <c r="O18" s="77" t="e">
        <f t="shared" si="1"/>
        <v>#VALUE!</v>
      </c>
    </row>
    <row r="19" spans="2:15" s="55" customFormat="1" ht="24" customHeight="1" x14ac:dyDescent="0.25">
      <c r="B19" s="78" t="s">
        <v>79</v>
      </c>
      <c r="C19" s="107">
        <v>10</v>
      </c>
      <c r="D19" s="104">
        <v>283</v>
      </c>
      <c r="E19" s="103">
        <v>2830</v>
      </c>
      <c r="F19" s="105">
        <v>125</v>
      </c>
      <c r="G19" s="104">
        <v>128.6</v>
      </c>
      <c r="H19" s="106">
        <v>160.80000000000001</v>
      </c>
      <c r="I19" s="54"/>
      <c r="J19" s="55">
        <f t="shared" si="0"/>
        <v>0.2</v>
      </c>
      <c r="K19" s="55">
        <f t="shared" si="0"/>
        <v>1617.1</v>
      </c>
      <c r="L19" s="55">
        <f t="shared" si="0"/>
        <v>3.6</v>
      </c>
      <c r="M19" s="77">
        <f t="shared" si="1"/>
        <v>-124.8</v>
      </c>
      <c r="N19" s="77">
        <f t="shared" si="1"/>
        <v>1488.5</v>
      </c>
      <c r="O19" s="77">
        <f t="shared" si="1"/>
        <v>-157.20000000000002</v>
      </c>
    </row>
    <row r="20" spans="2:15" s="55" customFormat="1" ht="24" customHeight="1" x14ac:dyDescent="0.25">
      <c r="B20" s="78" t="s">
        <v>80</v>
      </c>
      <c r="C20" s="107">
        <v>46</v>
      </c>
      <c r="D20" s="104">
        <v>8.1</v>
      </c>
      <c r="E20" s="103">
        <v>373</v>
      </c>
      <c r="F20" s="105">
        <v>104.5</v>
      </c>
      <c r="G20" s="104">
        <v>68.599999999999994</v>
      </c>
      <c r="H20" s="106">
        <v>71.7</v>
      </c>
      <c r="I20" s="54"/>
      <c r="J20" s="55">
        <f t="shared" si="0"/>
        <v>1.7</v>
      </c>
      <c r="K20" s="55">
        <f t="shared" si="0"/>
        <v>56.3</v>
      </c>
      <c r="L20" s="55">
        <f t="shared" si="0"/>
        <v>1</v>
      </c>
      <c r="M20" s="77">
        <f t="shared" si="1"/>
        <v>-102.8</v>
      </c>
      <c r="N20" s="77">
        <f t="shared" si="1"/>
        <v>-12.299999999999997</v>
      </c>
      <c r="O20" s="77">
        <f t="shared" si="1"/>
        <v>-70.7</v>
      </c>
    </row>
    <row r="21" spans="2:15" s="55" customFormat="1" ht="33" customHeight="1" x14ac:dyDescent="0.25">
      <c r="B21" s="75" t="s">
        <v>42</v>
      </c>
      <c r="C21" s="107">
        <v>3644</v>
      </c>
      <c r="D21" s="104">
        <v>17.399999999999999</v>
      </c>
      <c r="E21" s="103">
        <v>63367</v>
      </c>
      <c r="F21" s="105">
        <v>91.3</v>
      </c>
      <c r="G21" s="104">
        <v>127</v>
      </c>
      <c r="H21" s="106">
        <v>115.8</v>
      </c>
      <c r="I21" s="54"/>
      <c r="J21" s="55">
        <f t="shared" ref="J21:L26" si="2">ROUND(C21/C56*100,1)</f>
        <v>28.2</v>
      </c>
      <c r="K21" s="55">
        <f t="shared" si="2"/>
        <v>10.4</v>
      </c>
      <c r="L21" s="55">
        <f t="shared" si="2"/>
        <v>2.9</v>
      </c>
      <c r="M21" s="77">
        <f t="shared" si="1"/>
        <v>-63.099999999999994</v>
      </c>
      <c r="N21" s="77">
        <f t="shared" si="1"/>
        <v>-116.6</v>
      </c>
      <c r="O21" s="77">
        <f t="shared" si="1"/>
        <v>-112.89999999999999</v>
      </c>
    </row>
    <row r="22" spans="2:15" s="55" customFormat="1" ht="24" customHeight="1" x14ac:dyDescent="0.25">
      <c r="B22" s="74" t="s">
        <v>43</v>
      </c>
      <c r="C22" s="103">
        <v>162</v>
      </c>
      <c r="D22" s="104">
        <v>17.2</v>
      </c>
      <c r="E22" s="103">
        <v>2789</v>
      </c>
      <c r="F22" s="105">
        <v>81</v>
      </c>
      <c r="G22" s="104">
        <v>124.6</v>
      </c>
      <c r="H22" s="106">
        <v>101.3</v>
      </c>
      <c r="I22" s="54"/>
      <c r="J22" s="55">
        <f t="shared" si="2"/>
        <v>14.6</v>
      </c>
      <c r="K22" s="55">
        <f t="shared" si="2"/>
        <v>9.5</v>
      </c>
      <c r="L22" s="55">
        <f t="shared" si="2"/>
        <v>1.4</v>
      </c>
      <c r="M22" s="77">
        <f t="shared" si="1"/>
        <v>-66.400000000000006</v>
      </c>
      <c r="N22" s="77">
        <f t="shared" si="1"/>
        <v>-115.1</v>
      </c>
      <c r="O22" s="77">
        <f t="shared" si="1"/>
        <v>-99.899999999999991</v>
      </c>
    </row>
    <row r="23" spans="2:15" s="55" customFormat="1" ht="24" customHeight="1" x14ac:dyDescent="0.25">
      <c r="B23" s="74" t="s">
        <v>44</v>
      </c>
      <c r="C23" s="103">
        <v>20</v>
      </c>
      <c r="D23" s="104">
        <v>6.1</v>
      </c>
      <c r="E23" s="103">
        <v>121</v>
      </c>
      <c r="F23" s="105">
        <v>32.299999999999997</v>
      </c>
      <c r="G23" s="104">
        <v>64.2</v>
      </c>
      <c r="H23" s="106">
        <v>20.6</v>
      </c>
      <c r="I23" s="54"/>
      <c r="J23" s="55">
        <f t="shared" si="2"/>
        <v>2.5</v>
      </c>
      <c r="K23" s="55">
        <f t="shared" si="2"/>
        <v>3.5</v>
      </c>
      <c r="L23" s="55">
        <f t="shared" si="2"/>
        <v>0.1</v>
      </c>
      <c r="M23" s="77">
        <f t="shared" si="1"/>
        <v>-29.799999999999997</v>
      </c>
      <c r="N23" s="77">
        <f t="shared" si="1"/>
        <v>-60.7</v>
      </c>
      <c r="O23" s="77">
        <f t="shared" si="1"/>
        <v>-20.5</v>
      </c>
    </row>
    <row r="24" spans="2:15" s="55" customFormat="1" ht="24" customHeight="1" x14ac:dyDescent="0.25">
      <c r="B24" s="74" t="s">
        <v>45</v>
      </c>
      <c r="C24" s="103">
        <v>310</v>
      </c>
      <c r="D24" s="104">
        <v>24.7</v>
      </c>
      <c r="E24" s="103">
        <v>7649</v>
      </c>
      <c r="F24" s="105">
        <v>52.5</v>
      </c>
      <c r="G24" s="104">
        <v>142</v>
      </c>
      <c r="H24" s="106">
        <v>74.2</v>
      </c>
      <c r="I24" s="54"/>
      <c r="J24" s="55">
        <f t="shared" si="2"/>
        <v>70.8</v>
      </c>
      <c r="K24" s="55">
        <f t="shared" si="2"/>
        <v>13.3</v>
      </c>
      <c r="L24" s="55">
        <f t="shared" si="2"/>
        <v>9.4</v>
      </c>
      <c r="M24" s="77">
        <f>J24-F24</f>
        <v>18.299999999999997</v>
      </c>
      <c r="N24" s="77">
        <f t="shared" si="1"/>
        <v>-128.69999999999999</v>
      </c>
      <c r="O24" s="77">
        <f t="shared" si="1"/>
        <v>-64.8</v>
      </c>
    </row>
    <row r="25" spans="2:15" s="55" customFormat="1" ht="24" customHeight="1" x14ac:dyDescent="0.25">
      <c r="B25" s="74" t="s">
        <v>46</v>
      </c>
      <c r="C25" s="103">
        <v>2748</v>
      </c>
      <c r="D25" s="104">
        <v>15.1</v>
      </c>
      <c r="E25" s="103">
        <v>41414</v>
      </c>
      <c r="F25" s="105">
        <v>96.7</v>
      </c>
      <c r="G25" s="104">
        <v>130.19999999999999</v>
      </c>
      <c r="H25" s="106">
        <v>125.7</v>
      </c>
      <c r="I25" s="54"/>
      <c r="J25" s="55">
        <f t="shared" si="2"/>
        <v>74.7</v>
      </c>
      <c r="K25" s="55">
        <f t="shared" si="2"/>
        <v>9.4</v>
      </c>
      <c r="L25" s="55">
        <f t="shared" si="2"/>
        <v>7</v>
      </c>
      <c r="M25" s="77">
        <f>J25-F25</f>
        <v>-22</v>
      </c>
      <c r="N25" s="77">
        <f t="shared" si="1"/>
        <v>-120.79999999999998</v>
      </c>
      <c r="O25" s="77">
        <f t="shared" si="1"/>
        <v>-118.7</v>
      </c>
    </row>
    <row r="26" spans="2:15" s="55" customFormat="1" ht="33.75" customHeight="1" x14ac:dyDescent="0.25">
      <c r="B26" s="69" t="s">
        <v>47</v>
      </c>
      <c r="C26" s="112">
        <v>404</v>
      </c>
      <c r="D26" s="109">
        <v>28.2</v>
      </c>
      <c r="E26" s="112">
        <v>11394</v>
      </c>
      <c r="F26" s="108">
        <v>10.1</v>
      </c>
      <c r="G26" s="109">
        <v>205.8</v>
      </c>
      <c r="H26" s="110">
        <v>20.8</v>
      </c>
      <c r="I26" s="54"/>
      <c r="J26" s="55">
        <f t="shared" si="2"/>
        <v>5.8</v>
      </c>
      <c r="K26" s="55">
        <f t="shared" si="2"/>
        <v>16.8</v>
      </c>
      <c r="L26" s="55">
        <f t="shared" si="2"/>
        <v>1</v>
      </c>
      <c r="M26" s="77">
        <f>J26-F26</f>
        <v>-4.3</v>
      </c>
      <c r="N26" s="77">
        <f t="shared" si="1"/>
        <v>-189</v>
      </c>
      <c r="O26" s="77">
        <f t="shared" si="1"/>
        <v>-19.8</v>
      </c>
    </row>
    <row r="27" spans="2:15" s="55" customFormat="1" ht="33" customHeight="1" x14ac:dyDescent="0.25">
      <c r="B27" s="68" t="s">
        <v>49</v>
      </c>
      <c r="C27" s="103">
        <v>148</v>
      </c>
      <c r="D27" s="107">
        <v>145</v>
      </c>
      <c r="E27" s="103">
        <v>21518</v>
      </c>
      <c r="F27" s="105">
        <v>62.7</v>
      </c>
      <c r="G27" s="104">
        <v>146.5</v>
      </c>
      <c r="H27" s="106">
        <v>92.6</v>
      </c>
      <c r="I27" s="54"/>
      <c r="J27" s="55">
        <f t="shared" ref="J27:L28" si="3">ROUND(C27/C62*100,1)</f>
        <v>0.6</v>
      </c>
      <c r="K27" s="55">
        <f t="shared" si="3"/>
        <v>2589.3000000000002</v>
      </c>
      <c r="L27" s="55">
        <f t="shared" si="3"/>
        <v>15.9</v>
      </c>
      <c r="M27" s="77">
        <f t="shared" ref="M27:O28" si="4">J27-F27</f>
        <v>-62.1</v>
      </c>
      <c r="N27" s="77">
        <f t="shared" si="4"/>
        <v>2442.8000000000002</v>
      </c>
      <c r="O27" s="77">
        <f t="shared" si="4"/>
        <v>-76.699999999999989</v>
      </c>
    </row>
    <row r="28" spans="2:15" s="55" customFormat="1" ht="24" customHeight="1" x14ac:dyDescent="0.25">
      <c r="B28" s="74" t="s">
        <v>43</v>
      </c>
      <c r="C28" s="103">
        <v>17</v>
      </c>
      <c r="D28" s="107">
        <v>52</v>
      </c>
      <c r="E28" s="103">
        <v>890</v>
      </c>
      <c r="F28" s="108" t="s">
        <v>63</v>
      </c>
      <c r="G28" s="109" t="s">
        <v>63</v>
      </c>
      <c r="H28" s="110" t="s">
        <v>63</v>
      </c>
      <c r="I28" s="54"/>
      <c r="J28" s="55">
        <f t="shared" si="3"/>
        <v>1</v>
      </c>
      <c r="K28" s="55">
        <f t="shared" si="3"/>
        <v>1485.7</v>
      </c>
      <c r="L28" s="55">
        <f t="shared" si="3"/>
        <v>14.5</v>
      </c>
      <c r="M28" s="77" t="e">
        <f t="shared" si="4"/>
        <v>#VALUE!</v>
      </c>
      <c r="N28" s="77" t="e">
        <f t="shared" si="4"/>
        <v>#VALUE!</v>
      </c>
      <c r="O28" s="77" t="e">
        <f t="shared" si="4"/>
        <v>#VALUE!</v>
      </c>
    </row>
    <row r="29" spans="2:15" s="55" customFormat="1" ht="24" customHeight="1" x14ac:dyDescent="0.25">
      <c r="B29" s="74" t="s">
        <v>44</v>
      </c>
      <c r="C29" s="103">
        <v>55</v>
      </c>
      <c r="D29" s="107">
        <v>150</v>
      </c>
      <c r="E29" s="103">
        <v>8250</v>
      </c>
      <c r="F29" s="108" t="s">
        <v>63</v>
      </c>
      <c r="G29" s="109" t="s">
        <v>63</v>
      </c>
      <c r="H29" s="110" t="s">
        <v>63</v>
      </c>
      <c r="I29" s="54"/>
      <c r="M29" s="77"/>
      <c r="N29" s="77"/>
      <c r="O29" s="77"/>
    </row>
    <row r="30" spans="2:15" s="55" customFormat="1" ht="24" customHeight="1" x14ac:dyDescent="0.25">
      <c r="B30" s="74" t="s">
        <v>45</v>
      </c>
      <c r="C30" s="112" t="s">
        <v>86</v>
      </c>
      <c r="D30" s="111" t="s">
        <v>86</v>
      </c>
      <c r="E30" s="112" t="s">
        <v>86</v>
      </c>
      <c r="F30" s="108" t="s">
        <v>86</v>
      </c>
      <c r="G30" s="109" t="s">
        <v>86</v>
      </c>
      <c r="H30" s="110" t="s">
        <v>86</v>
      </c>
      <c r="I30" s="54"/>
      <c r="J30" s="55" t="e">
        <f t="shared" ref="J30:L32" si="5">ROUND(C30/C64*100,1)</f>
        <v>#VALUE!</v>
      </c>
      <c r="K30" s="55" t="e">
        <f t="shared" si="5"/>
        <v>#VALUE!</v>
      </c>
      <c r="L30" s="55" t="e">
        <f t="shared" si="5"/>
        <v>#VALUE!</v>
      </c>
      <c r="M30" s="77" t="e">
        <f t="shared" ref="M30:O32" si="6">J30-F30</f>
        <v>#VALUE!</v>
      </c>
      <c r="N30" s="77" t="e">
        <f t="shared" si="6"/>
        <v>#VALUE!</v>
      </c>
      <c r="O30" s="77" t="e">
        <f t="shared" si="6"/>
        <v>#VALUE!</v>
      </c>
    </row>
    <row r="31" spans="2:15" s="55" customFormat="1" ht="24" customHeight="1" x14ac:dyDescent="0.25">
      <c r="B31" s="74" t="s">
        <v>46</v>
      </c>
      <c r="C31" s="103">
        <v>38</v>
      </c>
      <c r="D31" s="107">
        <v>165</v>
      </c>
      <c r="E31" s="103">
        <v>6258</v>
      </c>
      <c r="F31" s="105">
        <v>25.2</v>
      </c>
      <c r="G31" s="104">
        <v>275</v>
      </c>
      <c r="H31" s="106">
        <v>69.3</v>
      </c>
      <c r="I31" s="54"/>
      <c r="J31" s="55">
        <f t="shared" si="5"/>
        <v>0.7</v>
      </c>
      <c r="K31" s="55">
        <f t="shared" si="5"/>
        <v>3000</v>
      </c>
      <c r="L31" s="55">
        <f t="shared" si="5"/>
        <v>20.100000000000001</v>
      </c>
      <c r="M31" s="77">
        <f t="shared" si="6"/>
        <v>-24.5</v>
      </c>
      <c r="N31" s="77">
        <f t="shared" si="6"/>
        <v>2725</v>
      </c>
      <c r="O31" s="77">
        <f t="shared" si="6"/>
        <v>-49.199999999999996</v>
      </c>
    </row>
    <row r="32" spans="2:15" s="55" customFormat="1" ht="28.5" customHeight="1" x14ac:dyDescent="0.25">
      <c r="B32" s="69" t="s">
        <v>47</v>
      </c>
      <c r="C32" s="103">
        <v>38</v>
      </c>
      <c r="D32" s="107">
        <v>161</v>
      </c>
      <c r="E32" s="103">
        <v>6120</v>
      </c>
      <c r="F32" s="105">
        <v>55.9</v>
      </c>
      <c r="G32" s="104">
        <v>117.5</v>
      </c>
      <c r="H32" s="105">
        <v>65.8</v>
      </c>
      <c r="I32" s="54"/>
      <c r="J32" s="55">
        <f t="shared" si="5"/>
        <v>0.2</v>
      </c>
      <c r="K32" s="55">
        <f t="shared" si="5"/>
        <v>2683.3</v>
      </c>
      <c r="L32" s="55">
        <f t="shared" si="5"/>
        <v>6.4</v>
      </c>
      <c r="M32" s="77">
        <f t="shared" si="6"/>
        <v>-55.699999999999996</v>
      </c>
      <c r="N32" s="77">
        <f t="shared" si="6"/>
        <v>2565.8000000000002</v>
      </c>
      <c r="O32" s="77">
        <f t="shared" si="6"/>
        <v>-59.4</v>
      </c>
    </row>
    <row r="33" spans="2:15" s="55" customFormat="1" ht="32.25" customHeight="1" x14ac:dyDescent="0.2">
      <c r="I33" s="54"/>
      <c r="M33" s="77"/>
      <c r="N33" s="77"/>
      <c r="O33" s="77"/>
    </row>
    <row r="34" spans="2:15" s="55" customFormat="1" ht="21.95" customHeight="1" x14ac:dyDescent="0.2">
      <c r="I34" s="54"/>
      <c r="J34" s="55">
        <f>ROUND('tabl 40 (3)'!C7/C67*100,1)</f>
        <v>0</v>
      </c>
      <c r="K34" s="55">
        <f>ROUND('tabl 40 (3)'!D7/D67*100,1)</f>
        <v>2.5</v>
      </c>
      <c r="L34" s="55">
        <f>ROUND('tabl 40 (3)'!E7/E67*100,1)</f>
        <v>0</v>
      </c>
      <c r="M34" s="77" t="e">
        <f>J34-'tabl 40 (3)'!F7</f>
        <v>#VALUE!</v>
      </c>
      <c r="N34" s="77" t="e">
        <f>K34-'tabl 40 (3)'!G7</f>
        <v>#VALUE!</v>
      </c>
      <c r="O34" s="77" t="e">
        <f>L34-'tabl 40 (3)'!H7</f>
        <v>#VALUE!</v>
      </c>
    </row>
    <row r="35" spans="2:15" s="55" customFormat="1" ht="21.95" customHeight="1" x14ac:dyDescent="0.2">
      <c r="I35" s="54"/>
      <c r="J35" s="55">
        <f>ROUND('tabl 40 (3)'!C8/C68*100,1)</f>
        <v>0</v>
      </c>
      <c r="K35" s="55">
        <f>ROUND('tabl 40 (3)'!D8/D68*100,1)</f>
        <v>1</v>
      </c>
      <c r="L35" s="55">
        <f>ROUND('tabl 40 (3)'!E8/E68*100,1)</f>
        <v>0</v>
      </c>
      <c r="M35" s="77">
        <f>J35-'tabl 40 (3)'!F8</f>
        <v>-17.399999999999999</v>
      </c>
      <c r="N35" s="77">
        <f>K35-'tabl 40 (3)'!G8</f>
        <v>-46.2</v>
      </c>
      <c r="O35" s="77">
        <f>L35-'tabl 40 (3)'!H8</f>
        <v>-8.1999999999999993</v>
      </c>
    </row>
    <row r="36" spans="2:15" s="55" customFormat="1" ht="21.95" customHeight="1" x14ac:dyDescent="0.2">
      <c r="I36" s="54"/>
      <c r="M36" s="77"/>
      <c r="N36" s="77"/>
      <c r="O36" s="77"/>
    </row>
    <row r="37" spans="2:15" s="55" customFormat="1" ht="29.25" customHeight="1" x14ac:dyDescent="0.2">
      <c r="I37" s="54"/>
      <c r="J37" s="55">
        <f>ROUND('tabl 40 (3)'!C10/C70*100,1)</f>
        <v>0.1</v>
      </c>
      <c r="K37" s="55">
        <f>ROUND('tabl 40 (3)'!D10/D70*100,1)</f>
        <v>3.3</v>
      </c>
      <c r="L37" s="55">
        <f>ROUND('tabl 40 (3)'!E10/E70*100,1)</f>
        <v>0</v>
      </c>
      <c r="M37" s="77">
        <f>J37-'tabl 40 (3)'!F10</f>
        <v>-216.6</v>
      </c>
      <c r="N37" s="77">
        <f>K37-'tabl 40 (3)'!G10</f>
        <v>-476.7</v>
      </c>
      <c r="O37" s="77">
        <f>L37-'tabl 40 (3)'!H10</f>
        <v>-735.3</v>
      </c>
    </row>
    <row r="38" spans="2:15" s="55" customFormat="1" ht="21.95" customHeight="1" x14ac:dyDescent="0.2">
      <c r="I38" s="54"/>
      <c r="J38" s="55">
        <f>ROUND('tabl 40 (3)'!C11/C71*100,1)</f>
        <v>0</v>
      </c>
      <c r="K38" s="55">
        <f>ROUND('tabl 40 (3)'!D11/D71*100,1)</f>
        <v>2.8</v>
      </c>
      <c r="L38" s="55">
        <f>ROUND('tabl 40 (3)'!E11/E71*100,1)</f>
        <v>0</v>
      </c>
      <c r="M38" s="77">
        <f>J38-'tabl 40 (3)'!F11</f>
        <v>-171.8</v>
      </c>
      <c r="N38" s="77">
        <f>K38-'tabl 40 (3)'!G11</f>
        <v>-55.400000000000006</v>
      </c>
      <c r="O38" s="77">
        <f>L38-'tabl 40 (3)'!H11</f>
        <v>-100.3</v>
      </c>
    </row>
    <row r="39" spans="2:15" s="55" customFormat="1" ht="21.95" customHeight="1" x14ac:dyDescent="0.2">
      <c r="I39" s="54"/>
      <c r="M39" s="77"/>
      <c r="N39" s="77"/>
      <c r="O39" s="77"/>
    </row>
    <row r="40" spans="2:15" s="55" customFormat="1" ht="30" customHeight="1" x14ac:dyDescent="0.2">
      <c r="I40" s="54"/>
      <c r="M40" s="77"/>
      <c r="N40" s="77"/>
      <c r="O40" s="77"/>
    </row>
    <row r="41" spans="2:15" s="55" customFormat="1" ht="21.95" customHeight="1" x14ac:dyDescent="0.2">
      <c r="I41" s="54"/>
      <c r="J41" s="55">
        <f>ROUND('tabl 40 (3)'!C15/C72*100,1)</f>
        <v>1</v>
      </c>
      <c r="K41" s="55">
        <f>ROUND('tabl 40 (3)'!D15/D72*100,1)</f>
        <v>122.4</v>
      </c>
      <c r="L41" s="55">
        <f>ROUND('tabl 40 (3)'!E15/E72*100,1)</f>
        <v>1.2</v>
      </c>
      <c r="M41" s="77">
        <f>J41-'tabl 40 (3)'!F15</f>
        <v>-68.5</v>
      </c>
      <c r="N41" s="77">
        <f>K41-'tabl 40 (3)'!G15</f>
        <v>31</v>
      </c>
      <c r="O41" s="77">
        <f>L41-'tabl 40 (3)'!H15</f>
        <v>-62.4</v>
      </c>
    </row>
    <row r="42" spans="2:15" s="55" customFormat="1" ht="21.95" customHeight="1" x14ac:dyDescent="0.2">
      <c r="I42" s="54"/>
      <c r="L42" s="55">
        <f>ROUND('tabl 40 (3)'!E16/E73*100,1)</f>
        <v>0.4</v>
      </c>
      <c r="M42" s="77"/>
      <c r="N42" s="77"/>
      <c r="O42" s="77">
        <f>L42-'tabl 40 (3)'!H16</f>
        <v>-128.79999999999998</v>
      </c>
    </row>
    <row r="43" spans="2:15" s="55" customFormat="1" ht="21.95" customHeight="1" x14ac:dyDescent="0.2">
      <c r="I43" s="54"/>
      <c r="L43" s="55" t="e">
        <f>ROUND('tabl 40 (3)'!#REF!/E74*100,1)</f>
        <v>#REF!</v>
      </c>
      <c r="M43" s="77"/>
      <c r="N43" s="77"/>
      <c r="O43" s="77" t="e">
        <f>L43-'tabl 40 (3)'!#REF!</f>
        <v>#REF!</v>
      </c>
    </row>
    <row r="44" spans="2:15" s="55" customFormat="1" ht="28.5" customHeight="1" x14ac:dyDescent="0.2">
      <c r="I44" s="54"/>
      <c r="L44" s="55">
        <f>ROUND('tabl 40 (3)'!E17/E75*100,1)</f>
        <v>0</v>
      </c>
      <c r="M44" s="77"/>
      <c r="N44" s="77"/>
      <c r="O44" s="77">
        <f>L44-'tabl 40 (3)'!H17</f>
        <v>-26.7</v>
      </c>
    </row>
    <row r="45" spans="2:15" s="55" customFormat="1" ht="21.95" customHeight="1" x14ac:dyDescent="0.2">
      <c r="I45" s="54"/>
      <c r="L45" s="55">
        <f>ROUND('tabl 40 (3)'!E18/E76*100,1)</f>
        <v>8.6999999999999993</v>
      </c>
      <c r="M45" s="77"/>
      <c r="N45" s="77"/>
      <c r="O45" s="77">
        <f>L45-'tabl 40 (3)'!H18</f>
        <v>-129.4</v>
      </c>
    </row>
    <row r="46" spans="2:15" s="55" customFormat="1" ht="21.95" customHeight="1" x14ac:dyDescent="0.2">
      <c r="I46" s="54"/>
      <c r="J46" s="55" t="e">
        <f>ROUND('tabl 40 (3)'!C19/C77*100,1)</f>
        <v>#VALUE!</v>
      </c>
      <c r="K46" s="55" t="e">
        <f>ROUND('tabl 40 (3)'!D19/D77*100,1)</f>
        <v>#VALUE!</v>
      </c>
      <c r="L46" s="55">
        <f>ROUND('tabl 40 (3)'!E19/E77*100,1)</f>
        <v>2.6</v>
      </c>
      <c r="M46" s="77" t="e">
        <f>J46-'tabl 40 (3)'!F19</f>
        <v>#VALUE!</v>
      </c>
      <c r="N46" s="77" t="e">
        <f>K46-'tabl 40 (3)'!G19</f>
        <v>#VALUE!</v>
      </c>
      <c r="O46" s="77">
        <f>L46-'tabl 40 (3)'!H19</f>
        <v>-380.7</v>
      </c>
    </row>
    <row r="47" spans="2:15" ht="14.25" x14ac:dyDescent="0.2">
      <c r="C47" s="37"/>
      <c r="D47" s="50"/>
      <c r="E47" s="37"/>
      <c r="F47" s="50"/>
      <c r="G47" s="50"/>
      <c r="H47" s="50"/>
      <c r="J47" s="55"/>
      <c r="K47" s="55"/>
      <c r="L47" s="55"/>
    </row>
    <row r="48" spans="2:15" ht="14.25" hidden="1" customHeight="1" x14ac:dyDescent="0.2">
      <c r="B48" s="80">
        <v>2005</v>
      </c>
      <c r="C48" s="24"/>
      <c r="D48" s="22"/>
      <c r="E48" s="14"/>
      <c r="F48" s="22"/>
      <c r="G48" s="22"/>
      <c r="H48" s="22"/>
      <c r="J48" s="55"/>
      <c r="K48" s="55"/>
      <c r="L48" s="55"/>
    </row>
    <row r="49" spans="2:9" s="55" customFormat="1" ht="14.25" hidden="1" customHeight="1" x14ac:dyDescent="0.2">
      <c r="B49" s="21" t="s">
        <v>42</v>
      </c>
      <c r="C49" s="37">
        <v>85289</v>
      </c>
      <c r="D49" s="50">
        <v>21.8</v>
      </c>
      <c r="E49" s="37">
        <v>1862444</v>
      </c>
      <c r="F49" s="50">
        <v>120.3</v>
      </c>
      <c r="G49" s="50">
        <v>80.099999999999994</v>
      </c>
      <c r="H49" s="50">
        <v>96.7</v>
      </c>
      <c r="I49" s="54"/>
    </row>
    <row r="50" spans="2:9" s="55" customFormat="1" ht="14.25" hidden="1" customHeight="1" x14ac:dyDescent="0.2">
      <c r="B50" s="129" t="s">
        <v>43</v>
      </c>
      <c r="C50" s="37">
        <v>4502</v>
      </c>
      <c r="D50" s="50">
        <v>17.5</v>
      </c>
      <c r="E50" s="37">
        <v>78772</v>
      </c>
      <c r="F50" s="50">
        <v>148.4</v>
      </c>
      <c r="G50" s="50">
        <v>76.099999999999994</v>
      </c>
      <c r="H50" s="50">
        <v>112.9</v>
      </c>
      <c r="I50" s="54"/>
    </row>
    <row r="51" spans="2:9" s="55" customFormat="1" ht="14.25" hidden="1" customHeight="1" x14ac:dyDescent="0.2">
      <c r="B51" s="129" t="s">
        <v>44</v>
      </c>
      <c r="C51" s="37">
        <v>2674</v>
      </c>
      <c r="D51" s="50">
        <v>14.4</v>
      </c>
      <c r="E51" s="37">
        <v>38477</v>
      </c>
      <c r="F51" s="50">
        <v>391.5</v>
      </c>
      <c r="G51" s="50">
        <v>90.6</v>
      </c>
      <c r="H51" s="50">
        <v>355.3</v>
      </c>
      <c r="I51" s="54"/>
    </row>
    <row r="52" spans="2:9" s="55" customFormat="1" ht="14.25" hidden="1" customHeight="1" x14ac:dyDescent="0.2">
      <c r="B52" s="129" t="s">
        <v>45</v>
      </c>
      <c r="C52" s="37">
        <v>10469</v>
      </c>
      <c r="D52" s="51">
        <v>23.7</v>
      </c>
      <c r="E52" s="37">
        <v>248491</v>
      </c>
      <c r="F52" s="50">
        <v>128.19999999999999</v>
      </c>
      <c r="G52" s="50">
        <v>83.7</v>
      </c>
      <c r="H52" s="50">
        <v>107.7</v>
      </c>
      <c r="I52" s="54"/>
    </row>
    <row r="53" spans="2:9" s="55" customFormat="1" ht="14.25" hidden="1" customHeight="1" x14ac:dyDescent="0.2">
      <c r="B53" s="129" t="s">
        <v>46</v>
      </c>
      <c r="C53" s="37">
        <v>28903</v>
      </c>
      <c r="D53" s="50">
        <v>14.2</v>
      </c>
      <c r="E53" s="37">
        <v>409134</v>
      </c>
      <c r="F53" s="50">
        <v>248.7</v>
      </c>
      <c r="G53" s="50">
        <v>86.6</v>
      </c>
      <c r="H53" s="50">
        <v>215</v>
      </c>
      <c r="I53" s="54"/>
    </row>
    <row r="54" spans="2:9" s="55" customFormat="1" ht="24" hidden="1" customHeight="1" x14ac:dyDescent="0.2">
      <c r="B54" s="23" t="s">
        <v>47</v>
      </c>
      <c r="C54" s="37">
        <v>38742</v>
      </c>
      <c r="D54" s="51">
        <v>28.1</v>
      </c>
      <c r="E54" s="37">
        <v>1087570</v>
      </c>
      <c r="F54" s="50">
        <v>81.8</v>
      </c>
      <c r="G54" s="50">
        <v>93.4</v>
      </c>
      <c r="H54" s="50">
        <v>76.400000000000006</v>
      </c>
      <c r="I54" s="54"/>
    </row>
    <row r="55" spans="2:9" s="55" customFormat="1" ht="14.25" hidden="1" customHeight="1" x14ac:dyDescent="0.2">
      <c r="B55" s="21" t="s">
        <v>48</v>
      </c>
      <c r="C55" s="130">
        <v>962</v>
      </c>
      <c r="D55" s="131">
        <v>12.2</v>
      </c>
      <c r="E55" s="130">
        <v>11719</v>
      </c>
      <c r="F55" s="132">
        <v>124.8</v>
      </c>
      <c r="G55" s="132">
        <v>81.3</v>
      </c>
      <c r="H55" s="132">
        <v>101.6</v>
      </c>
      <c r="I55" s="54"/>
    </row>
    <row r="56" spans="2:9" s="55" customFormat="1" ht="14.25" hidden="1" customHeight="1" x14ac:dyDescent="0.2">
      <c r="B56" s="21" t="s">
        <v>49</v>
      </c>
      <c r="C56" s="133">
        <v>12930</v>
      </c>
      <c r="D56" s="134">
        <v>168</v>
      </c>
      <c r="E56" s="133">
        <v>2166811</v>
      </c>
      <c r="F56" s="80">
        <v>60.2</v>
      </c>
      <c r="G56" s="80">
        <v>91.3</v>
      </c>
      <c r="H56" s="80">
        <v>54.9</v>
      </c>
      <c r="I56" s="54"/>
    </row>
    <row r="57" spans="2:9" s="55" customFormat="1" ht="14.25" hidden="1" customHeight="1" x14ac:dyDescent="0.2">
      <c r="B57" s="129" t="s">
        <v>43</v>
      </c>
      <c r="C57" s="80">
        <v>1106</v>
      </c>
      <c r="D57" s="80">
        <v>181</v>
      </c>
      <c r="E57" s="80">
        <v>200073</v>
      </c>
      <c r="F57" s="80">
        <v>92</v>
      </c>
      <c r="G57" s="80">
        <v>98.4</v>
      </c>
      <c r="H57" s="80">
        <v>90.7</v>
      </c>
      <c r="I57" s="54"/>
    </row>
    <row r="58" spans="2:9" s="55" customFormat="1" ht="14.25" hidden="1" customHeight="1" x14ac:dyDescent="0.2">
      <c r="B58" s="129" t="s">
        <v>44</v>
      </c>
      <c r="C58" s="24">
        <v>801</v>
      </c>
      <c r="D58" s="22">
        <v>172</v>
      </c>
      <c r="E58" s="24">
        <v>137498</v>
      </c>
      <c r="F58" s="135">
        <v>60.3</v>
      </c>
      <c r="G58" s="135">
        <v>89.6</v>
      </c>
      <c r="H58" s="135">
        <v>53.9</v>
      </c>
      <c r="I58" s="54"/>
    </row>
    <row r="59" spans="2:9" s="55" customFormat="1" ht="14.25" hidden="1" customHeight="1" x14ac:dyDescent="0.2">
      <c r="B59" s="129" t="s">
        <v>45</v>
      </c>
      <c r="C59" s="24">
        <v>438</v>
      </c>
      <c r="D59" s="22">
        <v>186</v>
      </c>
      <c r="E59" s="24">
        <v>81382</v>
      </c>
      <c r="F59" s="135">
        <v>103.1</v>
      </c>
      <c r="G59" s="135">
        <v>94.4</v>
      </c>
      <c r="H59" s="135">
        <v>97.4</v>
      </c>
      <c r="I59" s="54"/>
    </row>
    <row r="60" spans="2:9" s="55" customFormat="1" ht="14.25" hidden="1" customHeight="1" x14ac:dyDescent="0.2">
      <c r="B60" s="129" t="s">
        <v>46</v>
      </c>
      <c r="C60" s="24">
        <v>3677</v>
      </c>
      <c r="D60" s="136">
        <v>160</v>
      </c>
      <c r="E60" s="24">
        <v>588842</v>
      </c>
      <c r="F60" s="135">
        <v>82.8</v>
      </c>
      <c r="G60" s="135">
        <v>94.1</v>
      </c>
      <c r="H60" s="135">
        <v>78.099999999999994</v>
      </c>
      <c r="I60" s="54"/>
    </row>
    <row r="61" spans="2:9" s="55" customFormat="1" ht="24" hidden="1" customHeight="1" x14ac:dyDescent="0.2">
      <c r="B61" s="23" t="s">
        <v>47</v>
      </c>
      <c r="C61" s="24">
        <v>6908</v>
      </c>
      <c r="D61" s="136">
        <v>168</v>
      </c>
      <c r="E61" s="24">
        <v>1159016</v>
      </c>
      <c r="F61" s="135">
        <v>49</v>
      </c>
      <c r="G61" s="135">
        <v>89.8</v>
      </c>
      <c r="H61" s="135">
        <v>44</v>
      </c>
      <c r="I61" s="54"/>
    </row>
    <row r="62" spans="2:9" s="55" customFormat="1" ht="24" hidden="1" customHeight="1" x14ac:dyDescent="0.2">
      <c r="B62" s="53" t="s">
        <v>50</v>
      </c>
      <c r="C62" s="24">
        <v>24234</v>
      </c>
      <c r="D62" s="15">
        <v>5.6</v>
      </c>
      <c r="E62" s="37">
        <v>135311</v>
      </c>
      <c r="F62" s="135">
        <v>129.69999999999999</v>
      </c>
      <c r="G62" s="135">
        <v>82.4</v>
      </c>
      <c r="H62" s="135">
        <v>106.5</v>
      </c>
      <c r="I62" s="54"/>
    </row>
    <row r="63" spans="2:9" s="55" customFormat="1" ht="14.25" hidden="1" customHeight="1" x14ac:dyDescent="0.2">
      <c r="B63" s="23" t="s">
        <v>51</v>
      </c>
      <c r="C63" s="24">
        <v>1754</v>
      </c>
      <c r="D63" s="15">
        <v>3.5</v>
      </c>
      <c r="E63" s="37">
        <v>6129</v>
      </c>
      <c r="F63" s="135">
        <v>99.2</v>
      </c>
      <c r="G63" s="135">
        <v>79.5</v>
      </c>
      <c r="H63" s="135">
        <v>78.5</v>
      </c>
      <c r="I63" s="54"/>
    </row>
    <row r="64" spans="2:9" s="55" customFormat="1" ht="14.25" hidden="1" customHeight="1" x14ac:dyDescent="0.2">
      <c r="B64" s="23" t="s">
        <v>52</v>
      </c>
      <c r="C64" s="24">
        <v>954</v>
      </c>
      <c r="D64" s="15">
        <v>3.1</v>
      </c>
      <c r="E64" s="37">
        <v>2915</v>
      </c>
      <c r="F64" s="135">
        <v>206</v>
      </c>
      <c r="G64" s="135">
        <v>91.2</v>
      </c>
      <c r="H64" s="135">
        <v>183.2</v>
      </c>
      <c r="I64" s="54"/>
    </row>
    <row r="65" spans="2:9" s="55" customFormat="1" ht="24" hidden="1" customHeight="1" x14ac:dyDescent="0.2">
      <c r="B65" s="23" t="s">
        <v>69</v>
      </c>
      <c r="C65" s="24">
        <v>5656</v>
      </c>
      <c r="D65" s="136">
        <v>5.5</v>
      </c>
      <c r="E65" s="24">
        <v>31096</v>
      </c>
      <c r="F65" s="135">
        <v>125.6</v>
      </c>
      <c r="G65" s="135">
        <v>105.8</v>
      </c>
      <c r="H65" s="135">
        <v>132.6</v>
      </c>
      <c r="I65" s="54"/>
    </row>
    <row r="66" spans="2:9" s="55" customFormat="1" ht="14.25" hidden="1" customHeight="1" x14ac:dyDescent="0.2">
      <c r="B66" s="23" t="s">
        <v>55</v>
      </c>
      <c r="C66" s="24">
        <v>15869</v>
      </c>
      <c r="D66" s="15">
        <v>6</v>
      </c>
      <c r="E66" s="37">
        <v>95171</v>
      </c>
      <c r="F66" s="135">
        <v>132.80000000000001</v>
      </c>
      <c r="G66" s="135">
        <v>75.900000000000006</v>
      </c>
      <c r="H66" s="135">
        <v>101</v>
      </c>
      <c r="I66" s="54"/>
    </row>
    <row r="67" spans="2:9" s="55" customFormat="1" ht="24" hidden="1" customHeight="1" x14ac:dyDescent="0.2">
      <c r="B67" s="53" t="s">
        <v>57</v>
      </c>
      <c r="C67" s="24">
        <v>456937</v>
      </c>
      <c r="D67" s="15">
        <v>211</v>
      </c>
      <c r="E67" s="37">
        <v>96462873</v>
      </c>
      <c r="F67" s="135">
        <v>107.7</v>
      </c>
      <c r="G67" s="135">
        <v>87.9</v>
      </c>
      <c r="H67" s="135">
        <v>94.5</v>
      </c>
      <c r="I67" s="54"/>
    </row>
    <row r="68" spans="2:9" s="55" customFormat="1" ht="14.25" hidden="1" customHeight="1" x14ac:dyDescent="0.2">
      <c r="B68" s="23" t="s">
        <v>51</v>
      </c>
      <c r="C68" s="24">
        <v>45404</v>
      </c>
      <c r="D68" s="15">
        <v>248</v>
      </c>
      <c r="E68" s="37">
        <v>11271235</v>
      </c>
      <c r="F68" s="135">
        <v>88</v>
      </c>
      <c r="G68" s="135">
        <v>91.2</v>
      </c>
      <c r="H68" s="135">
        <v>80.5</v>
      </c>
      <c r="I68" s="54"/>
    </row>
    <row r="69" spans="2:9" s="55" customFormat="1" ht="14.25" hidden="1" customHeight="1" x14ac:dyDescent="0.2">
      <c r="B69" s="23" t="s">
        <v>52</v>
      </c>
      <c r="C69" s="24">
        <v>39049</v>
      </c>
      <c r="D69" s="136">
        <v>273</v>
      </c>
      <c r="E69" s="24">
        <v>10650418</v>
      </c>
      <c r="F69" s="135">
        <v>107.9</v>
      </c>
      <c r="G69" s="135">
        <v>89.2</v>
      </c>
      <c r="H69" s="135">
        <v>96.3</v>
      </c>
      <c r="I69" s="54"/>
    </row>
    <row r="70" spans="2:9" s="55" customFormat="1" ht="24" hidden="1" customHeight="1" x14ac:dyDescent="0.2">
      <c r="B70" s="23" t="s">
        <v>69</v>
      </c>
      <c r="C70" s="24">
        <v>28295</v>
      </c>
      <c r="D70" s="15">
        <v>146</v>
      </c>
      <c r="E70" s="37">
        <v>4136874</v>
      </c>
      <c r="F70" s="135">
        <v>118.5</v>
      </c>
      <c r="G70" s="135">
        <v>95.4</v>
      </c>
      <c r="H70" s="135">
        <v>113.2</v>
      </c>
      <c r="I70" s="54"/>
    </row>
    <row r="71" spans="2:9" s="55" customFormat="1" ht="14.25" hidden="1" customHeight="1" x14ac:dyDescent="0.2">
      <c r="B71" s="23" t="s">
        <v>55</v>
      </c>
      <c r="C71" s="24">
        <v>331915</v>
      </c>
      <c r="D71" s="15">
        <v>205</v>
      </c>
      <c r="E71" s="37">
        <v>68160819</v>
      </c>
      <c r="F71" s="135">
        <v>148.9</v>
      </c>
      <c r="G71" s="135">
        <v>86.5</v>
      </c>
      <c r="H71" s="135">
        <v>129.1</v>
      </c>
      <c r="I71" s="54"/>
    </row>
    <row r="72" spans="2:9" s="55" customFormat="1" ht="14.25" hidden="1" customHeight="1" x14ac:dyDescent="0.2">
      <c r="B72" s="23" t="s">
        <v>58</v>
      </c>
      <c r="C72" s="24">
        <v>12274</v>
      </c>
      <c r="D72" s="136">
        <v>183</v>
      </c>
      <c r="E72" s="24">
        <v>2243527</v>
      </c>
      <c r="F72" s="135">
        <v>13.7</v>
      </c>
      <c r="G72" s="135">
        <v>80.3</v>
      </c>
      <c r="H72" s="135">
        <v>10.9</v>
      </c>
      <c r="I72" s="54"/>
    </row>
    <row r="73" spans="2:9" s="55" customFormat="1" ht="14.25" hidden="1" customHeight="1" x14ac:dyDescent="0.2">
      <c r="B73" s="21" t="s">
        <v>59</v>
      </c>
      <c r="C73" s="24">
        <v>325674</v>
      </c>
      <c r="D73" s="15">
        <v>391</v>
      </c>
      <c r="E73" s="37">
        <v>127414187</v>
      </c>
      <c r="F73" s="135">
        <v>112.5</v>
      </c>
      <c r="G73" s="135">
        <v>93.5</v>
      </c>
      <c r="H73" s="135">
        <v>105.3</v>
      </c>
      <c r="I73" s="54"/>
    </row>
    <row r="74" spans="2:9" s="55" customFormat="1" ht="24" hidden="1" customHeight="1" x14ac:dyDescent="0.2">
      <c r="B74" s="21" t="s">
        <v>60</v>
      </c>
      <c r="C74" s="24">
        <v>3387502</v>
      </c>
      <c r="D74" s="15">
        <v>39.9</v>
      </c>
      <c r="E74" s="37">
        <v>135216350</v>
      </c>
      <c r="F74" s="135">
        <v>100.7</v>
      </c>
      <c r="G74" s="135">
        <v>94.3</v>
      </c>
      <c r="H74" s="135">
        <v>95.1</v>
      </c>
      <c r="I74" s="54"/>
    </row>
    <row r="75" spans="2:9" s="55" customFormat="1" ht="24" hidden="1" customHeight="1" x14ac:dyDescent="0.2">
      <c r="B75" s="53" t="s">
        <v>61</v>
      </c>
      <c r="C75" s="24">
        <v>7916766</v>
      </c>
      <c r="D75" s="15">
        <v>33.6</v>
      </c>
      <c r="E75" s="37">
        <v>265889524</v>
      </c>
      <c r="F75" s="135">
        <v>100</v>
      </c>
      <c r="G75" s="135">
        <v>100</v>
      </c>
      <c r="H75" s="135">
        <v>100</v>
      </c>
      <c r="I75" s="54"/>
    </row>
    <row r="76" spans="2:9" s="55" customFormat="1" ht="14.25" hidden="1" customHeight="1" x14ac:dyDescent="0.2">
      <c r="B76" s="21" t="s">
        <v>62</v>
      </c>
      <c r="C76" s="24" t="s">
        <v>63</v>
      </c>
      <c r="D76" s="15" t="s">
        <v>63</v>
      </c>
      <c r="E76" s="37">
        <v>2024987</v>
      </c>
      <c r="F76" s="135" t="s">
        <v>63</v>
      </c>
      <c r="G76" s="135" t="s">
        <v>63</v>
      </c>
      <c r="H76" s="135">
        <v>98.7</v>
      </c>
      <c r="I76" s="54"/>
    </row>
    <row r="77" spans="2:9" s="55" customFormat="1" ht="14.25" hidden="1" customHeight="1" x14ac:dyDescent="0.2">
      <c r="B77" s="21" t="s">
        <v>64</v>
      </c>
      <c r="C77" s="24" t="s">
        <v>63</v>
      </c>
      <c r="D77" s="15" t="s">
        <v>63</v>
      </c>
      <c r="E77" s="37">
        <v>270622</v>
      </c>
      <c r="F77" s="135" t="s">
        <v>63</v>
      </c>
      <c r="G77" s="135" t="s">
        <v>63</v>
      </c>
      <c r="H77" s="135">
        <v>106.5</v>
      </c>
      <c r="I77" s="54"/>
    </row>
    <row r="78" spans="2:9" s="55" customFormat="1" ht="14.25" hidden="1" customHeight="1" x14ac:dyDescent="0.2">
      <c r="B78" s="21" t="s">
        <v>65</v>
      </c>
      <c r="C78" s="24" t="s">
        <v>63</v>
      </c>
      <c r="D78" s="15" t="s">
        <v>63</v>
      </c>
      <c r="E78" s="37">
        <v>60854522</v>
      </c>
      <c r="F78" s="135" t="s">
        <v>63</v>
      </c>
      <c r="G78" s="135" t="s">
        <v>63</v>
      </c>
      <c r="H78" s="135">
        <v>91.9</v>
      </c>
      <c r="I78" s="54"/>
    </row>
    <row r="79" spans="2:9" s="55" customFormat="1" ht="14.25" hidden="1" customHeight="1" x14ac:dyDescent="0.2">
      <c r="B79" s="21" t="s">
        <v>66</v>
      </c>
      <c r="C79" s="24" t="s">
        <v>63</v>
      </c>
      <c r="D79" s="15" t="s">
        <v>63</v>
      </c>
      <c r="E79" s="37">
        <v>56184337</v>
      </c>
      <c r="F79" s="135" t="s">
        <v>63</v>
      </c>
      <c r="G79" s="135" t="s">
        <v>63</v>
      </c>
      <c r="H79" s="135">
        <v>93.8</v>
      </c>
      <c r="I79" s="54"/>
    </row>
    <row r="80" spans="2:9" s="55" customFormat="1" ht="14.25" hidden="1" customHeight="1" x14ac:dyDescent="0.2">
      <c r="B80" s="21" t="s">
        <v>67</v>
      </c>
      <c r="C80" s="35">
        <v>138986</v>
      </c>
      <c r="D80" s="36">
        <v>88</v>
      </c>
      <c r="E80" s="37">
        <v>12235041</v>
      </c>
      <c r="F80" s="135">
        <v>149.9</v>
      </c>
      <c r="G80" s="135">
        <v>88.9</v>
      </c>
      <c r="H80" s="135">
        <v>132.69999999999999</v>
      </c>
      <c r="I80" s="54"/>
    </row>
    <row r="81" spans="2:9" s="55" customFormat="1" ht="14.25" hidden="1" customHeight="1" x14ac:dyDescent="0.2">
      <c r="B81" s="21" t="s">
        <v>68</v>
      </c>
      <c r="C81" s="35">
        <v>33441</v>
      </c>
      <c r="D81" s="36" t="s">
        <v>63</v>
      </c>
      <c r="E81" s="37" t="s">
        <v>63</v>
      </c>
      <c r="F81" s="135">
        <v>81</v>
      </c>
      <c r="G81" s="135" t="s">
        <v>63</v>
      </c>
      <c r="H81" s="135" t="s">
        <v>63</v>
      </c>
      <c r="I81" s="54"/>
    </row>
    <row r="82" spans="2:9" ht="12.75" hidden="1" customHeight="1" x14ac:dyDescent="0.2">
      <c r="C82" s="35"/>
      <c r="D82" s="36"/>
      <c r="E82" s="37"/>
      <c r="F82" s="135"/>
      <c r="G82" s="135"/>
      <c r="H82" s="135"/>
    </row>
    <row r="83" spans="2:9" ht="17.100000000000001" hidden="1" customHeight="1" x14ac:dyDescent="0.2">
      <c r="B83" s="80">
        <v>2006</v>
      </c>
      <c r="C83" s="35"/>
      <c r="D83" s="36"/>
      <c r="E83" s="37"/>
      <c r="F83" s="135"/>
      <c r="G83" s="135"/>
      <c r="H83" s="135"/>
    </row>
    <row r="84" spans="2:9" ht="27.75" hidden="1" customHeight="1" x14ac:dyDescent="0.2">
      <c r="B84" s="53" t="s">
        <v>61</v>
      </c>
      <c r="C84" s="35">
        <v>7991401</v>
      </c>
      <c r="D84" s="36">
        <v>25.6</v>
      </c>
      <c r="E84" s="37">
        <v>204495205</v>
      </c>
      <c r="F84" s="135"/>
      <c r="G84" s="135"/>
      <c r="H84" s="135"/>
    </row>
    <row r="85" spans="2:9" ht="17.25" hidden="1" customHeight="1" x14ac:dyDescent="0.2">
      <c r="B85" s="21" t="s">
        <v>62</v>
      </c>
      <c r="C85" s="14" t="s">
        <v>63</v>
      </c>
      <c r="D85" s="14" t="s">
        <v>63</v>
      </c>
      <c r="E85" s="37">
        <v>1577386</v>
      </c>
      <c r="F85" s="37"/>
      <c r="G85" s="37"/>
      <c r="H85" s="37"/>
    </row>
    <row r="86" spans="2:9" ht="17.25" hidden="1" customHeight="1" x14ac:dyDescent="0.2">
      <c r="B86" s="21" t="s">
        <v>64</v>
      </c>
      <c r="C86" s="14" t="s">
        <v>63</v>
      </c>
      <c r="D86" s="137" t="s">
        <v>63</v>
      </c>
      <c r="E86" s="24">
        <v>239452</v>
      </c>
      <c r="F86" s="135"/>
      <c r="G86" s="135"/>
      <c r="H86" s="135"/>
    </row>
    <row r="87" spans="2:9" ht="17.25" hidden="1" customHeight="1" x14ac:dyDescent="0.2">
      <c r="B87" s="21" t="s">
        <v>65</v>
      </c>
      <c r="C87" s="14" t="s">
        <v>63</v>
      </c>
      <c r="D87" s="137" t="s">
        <v>63</v>
      </c>
      <c r="E87" s="24">
        <v>57817800</v>
      </c>
      <c r="F87" s="135"/>
      <c r="G87" s="135"/>
      <c r="H87" s="135"/>
    </row>
    <row r="88" spans="2:9" ht="17.25" hidden="1" customHeight="1" x14ac:dyDescent="0.2">
      <c r="B88" s="21" t="s">
        <v>66</v>
      </c>
      <c r="C88" s="24" t="s">
        <v>63</v>
      </c>
      <c r="D88" s="15" t="s">
        <v>63</v>
      </c>
      <c r="E88" s="37">
        <v>53807452</v>
      </c>
      <c r="F88" s="135"/>
      <c r="G88" s="135"/>
      <c r="H88" s="135"/>
    </row>
    <row r="89" spans="2:9" ht="17.100000000000001" hidden="1" customHeight="1" x14ac:dyDescent="0.2">
      <c r="C89" s="14"/>
      <c r="D89" s="138"/>
      <c r="E89" s="35"/>
      <c r="F89" s="135"/>
      <c r="G89" s="135"/>
      <c r="H89" s="135"/>
    </row>
    <row r="90" spans="2:9" s="83" customFormat="1" ht="13.5" hidden="1" customHeight="1" x14ac:dyDescent="0.2">
      <c r="C90" s="24">
        <v>2006</v>
      </c>
      <c r="D90" s="15"/>
      <c r="E90" s="37"/>
      <c r="F90" s="135">
        <v>2005</v>
      </c>
      <c r="G90" s="135"/>
      <c r="H90" s="135"/>
    </row>
    <row r="91" spans="2:9" s="83" customFormat="1" ht="13.5" hidden="1" customHeight="1" x14ac:dyDescent="0.2">
      <c r="B91" s="94" t="s">
        <v>70</v>
      </c>
      <c r="C91" s="24">
        <v>825472</v>
      </c>
      <c r="D91" s="15">
        <v>138</v>
      </c>
      <c r="E91" s="44">
        <v>113596904</v>
      </c>
      <c r="F91" s="135">
        <v>858280</v>
      </c>
      <c r="G91" s="135">
        <v>156</v>
      </c>
      <c r="H91" s="135">
        <v>134091659</v>
      </c>
    </row>
    <row r="92" spans="2:9" s="83" customFormat="1" ht="13.5" hidden="1" customHeight="1" x14ac:dyDescent="0.2">
      <c r="B92" s="94"/>
      <c r="C92" s="139">
        <v>825472</v>
      </c>
      <c r="D92" s="36">
        <f>ROUND(E92/C92,1)</f>
        <v>27.5</v>
      </c>
      <c r="E92" s="37">
        <f>ROUND(E91/5,0)</f>
        <v>22719381</v>
      </c>
      <c r="F92" s="135">
        <v>858280</v>
      </c>
      <c r="G92" s="135">
        <f>ROUND(H92/F92,1)</f>
        <v>31.2</v>
      </c>
      <c r="H92" s="135">
        <f>ROUND(H91/5,0)</f>
        <v>26818332</v>
      </c>
    </row>
    <row r="93" spans="2:9" s="57" customFormat="1" ht="13.5" hidden="1" customHeight="1" x14ac:dyDescent="0.2">
      <c r="B93" s="56" t="s">
        <v>70</v>
      </c>
      <c r="C93" s="24">
        <v>825472</v>
      </c>
      <c r="D93" s="15">
        <v>27.5</v>
      </c>
      <c r="E93" s="37">
        <v>22719381</v>
      </c>
      <c r="F93" s="37">
        <f>ROUND(C93/F92*100,1)</f>
        <v>96.2</v>
      </c>
      <c r="G93" s="135">
        <f>ROUND(D93/G92*100,1)</f>
        <v>88.1</v>
      </c>
      <c r="H93" s="37">
        <f>ROUND(E93/H92*100,1)</f>
        <v>84.7</v>
      </c>
    </row>
    <row r="94" spans="2:9" s="83" customFormat="1" ht="13.5" hidden="1" customHeight="1" x14ac:dyDescent="0.2">
      <c r="C94" s="24">
        <v>2006</v>
      </c>
      <c r="D94" s="15"/>
      <c r="E94" s="37"/>
      <c r="F94" s="37">
        <v>2005</v>
      </c>
      <c r="G94" s="135"/>
      <c r="H94" s="37"/>
    </row>
    <row r="95" spans="2:9" s="83" customFormat="1" ht="13.5" hidden="1" customHeight="1" x14ac:dyDescent="0.2">
      <c r="B95" s="94" t="s">
        <v>71</v>
      </c>
      <c r="C95" s="24">
        <v>2390176</v>
      </c>
      <c r="D95" s="140">
        <v>38.5</v>
      </c>
      <c r="E95" s="37">
        <v>92023409</v>
      </c>
      <c r="F95" s="135">
        <v>2529222</v>
      </c>
      <c r="G95" s="135">
        <v>42.9</v>
      </c>
      <c r="H95" s="135">
        <v>108398018</v>
      </c>
    </row>
    <row r="96" spans="2:9" s="57" customFormat="1" ht="13.5" hidden="1" customHeight="1" x14ac:dyDescent="0.2">
      <c r="B96" s="56" t="s">
        <v>71</v>
      </c>
      <c r="C96" s="24">
        <v>2390176</v>
      </c>
      <c r="D96" s="15">
        <v>38.5</v>
      </c>
      <c r="E96" s="37">
        <v>92023409</v>
      </c>
      <c r="F96" s="135">
        <f>ROUND(C95/F95*100,1)</f>
        <v>94.5</v>
      </c>
      <c r="G96" s="135">
        <f>ROUND(D95/G95*100,1)</f>
        <v>89.7</v>
      </c>
      <c r="H96" s="135">
        <f>ROUND(E95/H95*100,1)</f>
        <v>84.9</v>
      </c>
    </row>
    <row r="97" spans="2:8" s="83" customFormat="1" ht="13.5" hidden="1" customHeight="1" x14ac:dyDescent="0.2">
      <c r="C97" s="24"/>
      <c r="D97" s="140"/>
      <c r="E97" s="37"/>
      <c r="F97" s="135"/>
      <c r="G97" s="135"/>
      <c r="H97" s="135"/>
    </row>
    <row r="98" spans="2:8" s="57" customFormat="1" ht="13.5" hidden="1" customHeight="1" x14ac:dyDescent="0.2">
      <c r="B98" s="56" t="s">
        <v>72</v>
      </c>
      <c r="C98" s="80">
        <f>C93+C96</f>
        <v>3215648</v>
      </c>
      <c r="D98" s="80">
        <f>ROUND(E98/C98,1)</f>
        <v>35.700000000000003</v>
      </c>
      <c r="E98" s="80">
        <f>E93+E96</f>
        <v>114742790</v>
      </c>
      <c r="F98" s="80">
        <f>ROUND(C98/C74*100,1)</f>
        <v>94.9</v>
      </c>
      <c r="G98" s="80">
        <f>ROUND(D98/D74*100,1)</f>
        <v>89.5</v>
      </c>
      <c r="H98" s="80">
        <f>ROUND(E98/E74*100,1)</f>
        <v>84.9</v>
      </c>
    </row>
    <row r="99" spans="2:8" s="83" customFormat="1" ht="13.5" hidden="1" customHeight="1" x14ac:dyDescent="0.2">
      <c r="C99" s="80"/>
      <c r="D99" s="80"/>
      <c r="E99" s="80"/>
      <c r="F99" s="80"/>
      <c r="G99" s="80"/>
      <c r="H99" s="80"/>
    </row>
    <row r="100" spans="2:8" ht="13.5" customHeight="1" x14ac:dyDescent="0.2"/>
    <row r="101" spans="2:8" ht="17.100000000000001" customHeight="1" x14ac:dyDescent="0.2">
      <c r="C101" s="133"/>
      <c r="D101" s="133"/>
      <c r="E101" s="133"/>
    </row>
    <row r="102" spans="2:8" ht="17.100000000000001" customHeight="1" x14ac:dyDescent="0.2">
      <c r="C102" s="133"/>
      <c r="D102" s="133"/>
      <c r="E102" s="133"/>
    </row>
    <row r="103" spans="2:8" ht="17.100000000000001" customHeight="1" x14ac:dyDescent="0.2">
      <c r="C103" s="133"/>
      <c r="D103" s="133"/>
      <c r="E103" s="133"/>
    </row>
    <row r="104" spans="2:8" ht="17.100000000000001" customHeight="1" x14ac:dyDescent="0.2">
      <c r="C104" s="133"/>
      <c r="D104" s="133"/>
      <c r="E104" s="133"/>
    </row>
    <row r="105" spans="2:8" ht="17.100000000000001" customHeight="1" x14ac:dyDescent="0.2">
      <c r="C105" s="133"/>
      <c r="D105" s="133"/>
      <c r="E105" s="133"/>
    </row>
    <row r="106" spans="2:8" ht="24.75" customHeight="1" x14ac:dyDescent="0.2">
      <c r="C106" s="133"/>
      <c r="D106" s="133"/>
      <c r="E106" s="133"/>
    </row>
    <row r="107" spans="2:8" ht="17.100000000000001" customHeight="1" x14ac:dyDescent="0.2">
      <c r="C107" s="133"/>
      <c r="D107" s="133"/>
      <c r="E107" s="133"/>
    </row>
    <row r="108" spans="2:8" ht="17.100000000000001" customHeight="1" x14ac:dyDescent="0.2">
      <c r="C108" s="133"/>
      <c r="D108" s="133"/>
      <c r="E108" s="133"/>
    </row>
    <row r="109" spans="2:8" ht="17.100000000000001" customHeight="1" x14ac:dyDescent="0.2">
      <c r="C109" s="133"/>
      <c r="D109" s="133"/>
      <c r="E109" s="133"/>
    </row>
    <row r="110" spans="2:8" ht="17.100000000000001" customHeight="1" x14ac:dyDescent="0.2">
      <c r="C110" s="133"/>
      <c r="D110" s="133"/>
      <c r="E110" s="133"/>
    </row>
    <row r="111" spans="2:8" ht="17.100000000000001" customHeight="1" x14ac:dyDescent="0.2">
      <c r="C111" s="133"/>
      <c r="D111" s="133"/>
      <c r="E111" s="133"/>
    </row>
    <row r="112" spans="2:8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</sheetData>
  <mergeCells count="5">
    <mergeCell ref="B3:B4"/>
    <mergeCell ref="C3:C4"/>
    <mergeCell ref="D3:D4"/>
    <mergeCell ref="E3:E4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workbookViewId="0">
      <selection activeCell="D7" sqref="D7"/>
    </sheetView>
  </sheetViews>
  <sheetFormatPr defaultRowHeight="12.75" x14ac:dyDescent="0.2"/>
  <cols>
    <col min="1" max="1" width="2.28515625" style="80" customWidth="1"/>
    <col min="2" max="2" width="31.140625" style="80" customWidth="1"/>
    <col min="3" max="3" width="13.5703125" style="80" customWidth="1"/>
    <col min="4" max="4" width="11.140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8" style="80" customWidth="1"/>
    <col min="10" max="11" width="0" style="80" hidden="1" customWidth="1"/>
    <col min="12" max="12" width="10.42578125" style="80" hidden="1" customWidth="1"/>
    <col min="13" max="16" width="0" style="80" hidden="1" customWidth="1"/>
    <col min="17" max="17" width="13.5703125" style="80" customWidth="1"/>
    <col min="18" max="18" width="11.28515625" style="80" customWidth="1"/>
    <col min="19" max="19" width="13.5703125" style="80" customWidth="1"/>
    <col min="20" max="20" width="11.28515625" style="80" customWidth="1"/>
    <col min="21" max="16384" width="9.140625" style="80"/>
  </cols>
  <sheetData>
    <row r="1" spans="2:18" s="171" customFormat="1" ht="15.75" x14ac:dyDescent="0.25">
      <c r="B1" s="170">
        <v>78</v>
      </c>
      <c r="H1" s="172"/>
    </row>
    <row r="2" spans="2:18" ht="20.25" customHeight="1" x14ac:dyDescent="0.2">
      <c r="B2" s="118" t="s">
        <v>104</v>
      </c>
      <c r="C2" s="55"/>
      <c r="I2" s="83"/>
    </row>
    <row r="3" spans="2:18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  <c r="Q3" s="98"/>
      <c r="R3" s="98"/>
    </row>
    <row r="4" spans="2:18" ht="19.5" customHeight="1" x14ac:dyDescent="0.2">
      <c r="B4" s="182"/>
      <c r="C4" s="183"/>
      <c r="D4" s="184"/>
      <c r="E4" s="185"/>
      <c r="F4" s="186" t="s">
        <v>85</v>
      </c>
      <c r="G4" s="187"/>
      <c r="H4" s="187"/>
      <c r="Q4" s="98"/>
      <c r="R4" s="98"/>
    </row>
    <row r="5" spans="2:18" ht="12" customHeight="1" x14ac:dyDescent="0.25">
      <c r="B5" s="125"/>
      <c r="C5" s="123"/>
      <c r="D5" s="119"/>
      <c r="E5" s="123"/>
      <c r="F5" s="127"/>
      <c r="G5" s="124"/>
      <c r="H5" s="124"/>
      <c r="Q5" s="98"/>
      <c r="R5" s="98"/>
    </row>
    <row r="6" spans="2:18" ht="30" x14ac:dyDescent="0.25">
      <c r="B6" s="99" t="s">
        <v>50</v>
      </c>
      <c r="C6" s="112">
        <v>206</v>
      </c>
      <c r="D6" s="109">
        <v>5.3</v>
      </c>
      <c r="E6" s="112">
        <v>1099</v>
      </c>
      <c r="F6" s="108">
        <v>159.69999999999999</v>
      </c>
      <c r="G6" s="108">
        <v>63.9</v>
      </c>
      <c r="H6" s="108">
        <v>102</v>
      </c>
      <c r="Q6" s="112"/>
      <c r="R6" s="112"/>
    </row>
    <row r="7" spans="2:18" ht="24" customHeight="1" x14ac:dyDescent="0.25">
      <c r="B7" s="69" t="s">
        <v>51</v>
      </c>
      <c r="C7" s="112">
        <v>39</v>
      </c>
      <c r="D7" s="109">
        <v>5.3</v>
      </c>
      <c r="E7" s="112">
        <v>208</v>
      </c>
      <c r="F7" s="108" t="s">
        <v>63</v>
      </c>
      <c r="G7" s="109" t="s">
        <v>63</v>
      </c>
      <c r="H7" s="110" t="s">
        <v>63</v>
      </c>
      <c r="I7" s="83"/>
      <c r="J7" s="83"/>
      <c r="K7" s="83"/>
      <c r="L7" s="83"/>
      <c r="M7" s="83"/>
      <c r="N7" s="83"/>
      <c r="O7" s="83"/>
      <c r="P7" s="83"/>
    </row>
    <row r="8" spans="2:18" ht="24" customHeight="1" x14ac:dyDescent="0.25">
      <c r="B8" s="69" t="s">
        <v>52</v>
      </c>
      <c r="C8" s="112">
        <v>4</v>
      </c>
      <c r="D8" s="109">
        <v>2.5</v>
      </c>
      <c r="E8" s="112">
        <v>10</v>
      </c>
      <c r="F8" s="108">
        <v>17.399999999999999</v>
      </c>
      <c r="G8" s="109">
        <v>47.2</v>
      </c>
      <c r="H8" s="110">
        <v>8.1999999999999993</v>
      </c>
      <c r="I8" s="83"/>
      <c r="J8" s="83"/>
      <c r="K8" s="83"/>
      <c r="L8" s="83"/>
      <c r="M8" s="83"/>
      <c r="N8" s="83"/>
      <c r="O8" s="83"/>
      <c r="P8" s="83"/>
    </row>
    <row r="9" spans="2:18" ht="24" customHeight="1" x14ac:dyDescent="0.25">
      <c r="B9" s="69" t="s">
        <v>53</v>
      </c>
      <c r="C9" s="112" t="s">
        <v>86</v>
      </c>
      <c r="D9" s="109" t="s">
        <v>86</v>
      </c>
      <c r="E9" s="112" t="s">
        <v>86</v>
      </c>
      <c r="F9" s="108" t="s">
        <v>86</v>
      </c>
      <c r="G9" s="109" t="s">
        <v>86</v>
      </c>
      <c r="H9" s="110" t="s">
        <v>86</v>
      </c>
      <c r="I9" s="83"/>
      <c r="J9" s="83"/>
      <c r="K9" s="83"/>
      <c r="L9" s="83"/>
      <c r="M9" s="83"/>
      <c r="N9" s="83"/>
      <c r="O9" s="83"/>
      <c r="P9" s="83"/>
    </row>
    <row r="10" spans="2:18" ht="33" customHeight="1" x14ac:dyDescent="0.25">
      <c r="B10" s="69" t="s">
        <v>54</v>
      </c>
      <c r="C10" s="112">
        <v>26</v>
      </c>
      <c r="D10" s="109">
        <v>4.8</v>
      </c>
      <c r="E10" s="112">
        <v>125</v>
      </c>
      <c r="F10" s="108">
        <v>216.7</v>
      </c>
      <c r="G10" s="109">
        <v>480</v>
      </c>
      <c r="H10" s="108">
        <v>735.3</v>
      </c>
      <c r="I10" s="83"/>
      <c r="J10" s="83"/>
      <c r="K10" s="83"/>
      <c r="L10" s="83"/>
      <c r="M10" s="83"/>
      <c r="N10" s="83"/>
      <c r="O10" s="83"/>
      <c r="P10" s="83"/>
    </row>
    <row r="11" spans="2:18" ht="24" customHeight="1" x14ac:dyDescent="0.25">
      <c r="B11" s="69" t="s">
        <v>55</v>
      </c>
      <c r="C11" s="112">
        <v>67</v>
      </c>
      <c r="D11" s="109">
        <v>5.7</v>
      </c>
      <c r="E11" s="112">
        <v>385</v>
      </c>
      <c r="F11" s="108">
        <v>171.8</v>
      </c>
      <c r="G11" s="109">
        <v>58.2</v>
      </c>
      <c r="H11" s="108">
        <v>100.3</v>
      </c>
      <c r="I11" s="83"/>
      <c r="J11" s="83"/>
      <c r="K11" s="83"/>
      <c r="L11" s="83"/>
      <c r="M11" s="83"/>
      <c r="N11" s="83"/>
      <c r="O11" s="83"/>
      <c r="P11" s="83"/>
    </row>
    <row r="12" spans="2:18" ht="24" customHeight="1" x14ac:dyDescent="0.25">
      <c r="B12" s="69" t="s">
        <v>56</v>
      </c>
      <c r="C12" s="112">
        <v>70</v>
      </c>
      <c r="D12" s="109">
        <v>5.3</v>
      </c>
      <c r="E12" s="112">
        <v>371</v>
      </c>
      <c r="F12" s="108">
        <v>127.3</v>
      </c>
      <c r="G12" s="109">
        <v>52.5</v>
      </c>
      <c r="H12" s="110">
        <v>67</v>
      </c>
      <c r="I12" s="83"/>
      <c r="J12" s="83"/>
      <c r="K12" s="83"/>
      <c r="L12" s="83"/>
      <c r="M12" s="83"/>
      <c r="N12" s="83"/>
      <c r="O12" s="83"/>
      <c r="P12" s="83"/>
    </row>
    <row r="13" spans="2:18" ht="33" customHeight="1" x14ac:dyDescent="0.25">
      <c r="B13" s="99" t="s">
        <v>57</v>
      </c>
      <c r="C13" s="112">
        <v>3063</v>
      </c>
      <c r="D13" s="111">
        <v>256</v>
      </c>
      <c r="E13" s="112">
        <v>783937</v>
      </c>
      <c r="F13" s="108">
        <v>87.4</v>
      </c>
      <c r="G13" s="108">
        <v>117.4</v>
      </c>
      <c r="H13" s="108">
        <v>102.5</v>
      </c>
      <c r="I13" s="83"/>
      <c r="J13" s="83"/>
      <c r="K13" s="83"/>
      <c r="L13" s="83"/>
      <c r="M13" s="83"/>
      <c r="N13" s="83"/>
      <c r="O13" s="83"/>
      <c r="P13" s="83"/>
      <c r="Q13" s="112"/>
      <c r="R13" s="112"/>
    </row>
    <row r="14" spans="2:18" ht="33" customHeight="1" x14ac:dyDescent="0.25">
      <c r="B14" s="73" t="s">
        <v>1</v>
      </c>
      <c r="C14" s="112"/>
      <c r="D14" s="109"/>
      <c r="E14" s="112"/>
      <c r="F14" s="108"/>
      <c r="G14" s="108"/>
      <c r="H14" s="108"/>
      <c r="I14" s="83"/>
      <c r="J14" s="83"/>
      <c r="K14" s="83"/>
      <c r="L14" s="83"/>
      <c r="M14" s="83"/>
      <c r="N14" s="83"/>
      <c r="O14" s="83"/>
      <c r="P14" s="83"/>
      <c r="Q14" s="112"/>
      <c r="R14" s="112"/>
    </row>
    <row r="15" spans="2:18" ht="23.25" customHeight="1" x14ac:dyDescent="0.25">
      <c r="B15" s="69" t="s">
        <v>51</v>
      </c>
      <c r="C15" s="112">
        <v>123</v>
      </c>
      <c r="D15" s="111">
        <v>224</v>
      </c>
      <c r="E15" s="112">
        <v>27590</v>
      </c>
      <c r="F15" s="108">
        <v>69.5</v>
      </c>
      <c r="G15" s="109">
        <v>91.4</v>
      </c>
      <c r="H15" s="110">
        <v>63.6</v>
      </c>
      <c r="I15" s="83"/>
      <c r="J15" s="83"/>
      <c r="K15" s="83"/>
      <c r="L15" s="83"/>
      <c r="M15" s="83"/>
      <c r="N15" s="83"/>
      <c r="O15" s="83"/>
      <c r="P15" s="83"/>
    </row>
    <row r="16" spans="2:18" ht="24" customHeight="1" x14ac:dyDescent="0.25">
      <c r="B16" s="69" t="s">
        <v>52</v>
      </c>
      <c r="C16" s="112">
        <v>1813</v>
      </c>
      <c r="D16" s="111">
        <v>275</v>
      </c>
      <c r="E16" s="112">
        <v>497598</v>
      </c>
      <c r="F16" s="108">
        <v>115</v>
      </c>
      <c r="G16" s="109">
        <v>112.7</v>
      </c>
      <c r="H16" s="110">
        <v>129.19999999999999</v>
      </c>
      <c r="I16" s="83"/>
      <c r="J16" s="83"/>
      <c r="K16" s="83"/>
      <c r="L16" s="83"/>
      <c r="M16" s="83"/>
      <c r="N16" s="83"/>
      <c r="O16" s="83"/>
      <c r="P16" s="83"/>
    </row>
    <row r="17" spans="2:18" ht="33" customHeight="1" x14ac:dyDescent="0.25">
      <c r="B17" s="69" t="s">
        <v>54</v>
      </c>
      <c r="C17" s="112">
        <v>198</v>
      </c>
      <c r="D17" s="111">
        <v>279</v>
      </c>
      <c r="E17" s="112">
        <v>55212</v>
      </c>
      <c r="F17" s="108">
        <v>20.7</v>
      </c>
      <c r="G17" s="109">
        <v>129.19999999999999</v>
      </c>
      <c r="H17" s="110">
        <v>26.7</v>
      </c>
      <c r="I17" s="83"/>
      <c r="J17" s="83"/>
      <c r="K17" s="83"/>
      <c r="L17" s="83"/>
      <c r="M17" s="83"/>
      <c r="N17" s="83"/>
      <c r="O17" s="83"/>
      <c r="P17" s="83"/>
    </row>
    <row r="18" spans="2:18" ht="24" customHeight="1" x14ac:dyDescent="0.25">
      <c r="B18" s="69" t="s">
        <v>55</v>
      </c>
      <c r="C18" s="112">
        <v>810</v>
      </c>
      <c r="D18" s="111">
        <v>218</v>
      </c>
      <c r="E18" s="112">
        <v>176659</v>
      </c>
      <c r="F18" s="108">
        <v>104</v>
      </c>
      <c r="G18" s="109">
        <v>132.9</v>
      </c>
      <c r="H18" s="110">
        <v>138.1</v>
      </c>
      <c r="I18" s="83"/>
      <c r="J18" s="83"/>
      <c r="K18" s="83"/>
      <c r="L18" s="83"/>
      <c r="M18" s="83"/>
      <c r="N18" s="83"/>
      <c r="O18" s="83"/>
      <c r="P18" s="83"/>
    </row>
    <row r="19" spans="2:18" ht="24" customHeight="1" x14ac:dyDescent="0.25">
      <c r="B19" s="69" t="s">
        <v>56</v>
      </c>
      <c r="C19" s="112">
        <v>36</v>
      </c>
      <c r="D19" s="111">
        <v>199</v>
      </c>
      <c r="E19" s="112">
        <v>7153</v>
      </c>
      <c r="F19" s="108">
        <v>257.10000000000002</v>
      </c>
      <c r="G19" s="109">
        <v>149.6</v>
      </c>
      <c r="H19" s="110">
        <v>383.3</v>
      </c>
      <c r="I19" s="83"/>
      <c r="J19" s="83"/>
      <c r="K19" s="83"/>
      <c r="L19" s="83"/>
      <c r="M19" s="83"/>
      <c r="N19" s="83"/>
      <c r="O19" s="83"/>
      <c r="P19" s="83"/>
    </row>
    <row r="20" spans="2:18" ht="24" customHeight="1" x14ac:dyDescent="0.25">
      <c r="B20" s="79" t="s">
        <v>37</v>
      </c>
      <c r="C20" s="112" t="s">
        <v>86</v>
      </c>
      <c r="D20" s="109" t="s">
        <v>86</v>
      </c>
      <c r="E20" s="109" t="s">
        <v>86</v>
      </c>
      <c r="F20" s="108" t="s">
        <v>86</v>
      </c>
      <c r="G20" s="109" t="s">
        <v>86</v>
      </c>
      <c r="H20" s="108" t="s">
        <v>86</v>
      </c>
      <c r="I20" s="83"/>
      <c r="J20" s="83"/>
      <c r="K20" s="83"/>
      <c r="L20" s="83"/>
      <c r="M20" s="83"/>
      <c r="N20" s="83"/>
      <c r="O20" s="83"/>
      <c r="P20" s="83"/>
    </row>
    <row r="21" spans="2:18" ht="24" customHeight="1" x14ac:dyDescent="0.25">
      <c r="B21" s="73" t="s">
        <v>1</v>
      </c>
      <c r="C21" s="112"/>
      <c r="D21" s="109"/>
      <c r="E21" s="112"/>
      <c r="F21" s="108"/>
      <c r="G21" s="109"/>
      <c r="H21" s="110"/>
      <c r="I21" s="83"/>
      <c r="J21" s="83"/>
      <c r="K21" s="83"/>
      <c r="L21" s="83"/>
      <c r="M21" s="83"/>
      <c r="N21" s="83"/>
      <c r="O21" s="83"/>
      <c r="P21" s="83"/>
    </row>
    <row r="22" spans="2:18" ht="24" customHeight="1" x14ac:dyDescent="0.25">
      <c r="B22" s="74" t="s">
        <v>38</v>
      </c>
      <c r="C22" s="112" t="s">
        <v>86</v>
      </c>
      <c r="D22" s="109" t="s">
        <v>86</v>
      </c>
      <c r="E22" s="109" t="s">
        <v>86</v>
      </c>
      <c r="F22" s="108" t="s">
        <v>86</v>
      </c>
      <c r="G22" s="109" t="s">
        <v>86</v>
      </c>
      <c r="H22" s="108" t="s">
        <v>86</v>
      </c>
      <c r="I22" s="83"/>
      <c r="J22" s="83"/>
      <c r="K22" s="83"/>
      <c r="L22" s="83"/>
      <c r="M22" s="83"/>
      <c r="N22" s="83"/>
      <c r="O22" s="83"/>
      <c r="P22" s="83"/>
    </row>
    <row r="23" spans="2:18" s="55" customFormat="1" ht="24" customHeight="1" x14ac:dyDescent="0.25">
      <c r="B23" s="75" t="s">
        <v>59</v>
      </c>
      <c r="C23" s="111">
        <v>8336</v>
      </c>
      <c r="D23" s="111">
        <v>428</v>
      </c>
      <c r="E23" s="112">
        <v>3564094</v>
      </c>
      <c r="F23" s="108">
        <v>111</v>
      </c>
      <c r="G23" s="109">
        <v>127.4</v>
      </c>
      <c r="H23" s="110">
        <v>141.1</v>
      </c>
      <c r="I23" s="54"/>
      <c r="J23" s="54" t="e">
        <f>ROUND(C23/#REF!*100,1)</f>
        <v>#REF!</v>
      </c>
      <c r="K23" s="54" t="e">
        <f>ROUND(D23/#REF!*100,1)</f>
        <v>#REF!</v>
      </c>
      <c r="L23" s="54" t="e">
        <f>ROUND(E23/#REF!*100,1)</f>
        <v>#REF!</v>
      </c>
      <c r="M23" s="154" t="e">
        <f>F23-J23</f>
        <v>#REF!</v>
      </c>
      <c r="N23" s="154" t="e">
        <f>G23-K23</f>
        <v>#REF!</v>
      </c>
      <c r="O23" s="154" t="e">
        <f>H23-L23</f>
        <v>#REF!</v>
      </c>
      <c r="P23" s="54"/>
    </row>
    <row r="24" spans="2:18" s="55" customFormat="1" ht="45.75" customHeight="1" x14ac:dyDescent="0.25">
      <c r="B24" s="75" t="s">
        <v>84</v>
      </c>
      <c r="C24" s="107">
        <v>17120</v>
      </c>
      <c r="D24" s="104">
        <v>38.200000000000003</v>
      </c>
      <c r="E24" s="107">
        <v>653209</v>
      </c>
      <c r="F24" s="108">
        <v>96.6</v>
      </c>
      <c r="G24" s="108">
        <v>73.2</v>
      </c>
      <c r="H24" s="108">
        <v>70.599999999999994</v>
      </c>
      <c r="I24" s="54"/>
      <c r="J24" s="54" t="e">
        <f>ROUND(C24/#REF!*100,1)</f>
        <v>#REF!</v>
      </c>
      <c r="K24" s="54" t="e">
        <f>ROUND(D24/#REF!*100,1)</f>
        <v>#REF!</v>
      </c>
      <c r="L24" s="54" t="e">
        <f>ROUND(E24/#REF!*100,1)</f>
        <v>#REF!</v>
      </c>
      <c r="M24" s="154" t="e">
        <f t="shared" ref="M24:O31" si="0">F24-J24</f>
        <v>#REF!</v>
      </c>
      <c r="N24" s="154" t="e">
        <f t="shared" si="0"/>
        <v>#REF!</v>
      </c>
      <c r="O24" s="154" t="e">
        <f t="shared" si="0"/>
        <v>#REF!</v>
      </c>
      <c r="P24" s="54"/>
    </row>
    <row r="25" spans="2:18" s="55" customFormat="1" ht="24" customHeight="1" x14ac:dyDescent="0.25">
      <c r="B25" s="76" t="s">
        <v>81</v>
      </c>
      <c r="C25" s="111">
        <v>13430</v>
      </c>
      <c r="D25" s="109">
        <v>40.200000000000003</v>
      </c>
      <c r="E25" s="112">
        <v>539824</v>
      </c>
      <c r="F25" s="108">
        <v>95.6</v>
      </c>
      <c r="G25" s="109">
        <v>67.099999999999994</v>
      </c>
      <c r="H25" s="110">
        <v>64.099999999999994</v>
      </c>
      <c r="I25" s="54"/>
      <c r="J25" s="54" t="e">
        <f>ROUND(C25/#REF!*100,1)</f>
        <v>#REF!</v>
      </c>
      <c r="K25" s="54" t="e">
        <f>ROUND(D25/#REF!*100,1)</f>
        <v>#REF!</v>
      </c>
      <c r="L25" s="54" t="e">
        <f>ROUND(E25/#REF!*100,1)</f>
        <v>#REF!</v>
      </c>
      <c r="M25" s="154" t="e">
        <f t="shared" si="0"/>
        <v>#REF!</v>
      </c>
      <c r="N25" s="154" t="e">
        <f t="shared" si="0"/>
        <v>#REF!</v>
      </c>
      <c r="O25" s="154" t="e">
        <f t="shared" si="0"/>
        <v>#REF!</v>
      </c>
      <c r="P25" s="54"/>
    </row>
    <row r="26" spans="2:18" s="55" customFormat="1" ht="24" customHeight="1" x14ac:dyDescent="0.25">
      <c r="B26" s="76" t="s">
        <v>82</v>
      </c>
      <c r="C26" s="111">
        <v>3690</v>
      </c>
      <c r="D26" s="109">
        <v>30.7</v>
      </c>
      <c r="E26" s="112">
        <v>113385</v>
      </c>
      <c r="F26" s="108">
        <v>100.7</v>
      </c>
      <c r="G26" s="108">
        <v>134.1</v>
      </c>
      <c r="H26" s="108">
        <v>135.19999999999999</v>
      </c>
      <c r="I26" s="54"/>
      <c r="J26" s="54" t="e">
        <f>ROUND(C26/#REF!*100,1)</f>
        <v>#REF!</v>
      </c>
      <c r="K26" s="54" t="e">
        <f>ROUND(D26/#REF!*100,1)</f>
        <v>#REF!</v>
      </c>
      <c r="L26" s="54" t="e">
        <f>ROUND(E26/#REF!*100,1)</f>
        <v>#REF!</v>
      </c>
      <c r="M26" s="154" t="e">
        <f t="shared" si="0"/>
        <v>#REF!</v>
      </c>
      <c r="N26" s="154" t="e">
        <f t="shared" si="0"/>
        <v>#REF!</v>
      </c>
      <c r="O26" s="154" t="e">
        <f t="shared" si="0"/>
        <v>#REF!</v>
      </c>
      <c r="P26" s="54"/>
    </row>
    <row r="27" spans="2:18" s="55" customFormat="1" ht="24" customHeight="1" x14ac:dyDescent="0.25">
      <c r="B27" s="100" t="s">
        <v>61</v>
      </c>
      <c r="C27" s="111">
        <v>99994</v>
      </c>
      <c r="D27" s="109">
        <v>45.9</v>
      </c>
      <c r="E27" s="112">
        <v>4591290</v>
      </c>
      <c r="F27" s="108">
        <v>97.3</v>
      </c>
      <c r="G27" s="108">
        <v>83.5</v>
      </c>
      <c r="H27" s="108">
        <v>81.2</v>
      </c>
      <c r="I27" s="96"/>
      <c r="J27" s="96" t="e">
        <f>ROUND(C27/#REF!*100,1)</f>
        <v>#REF!</v>
      </c>
      <c r="K27" s="96" t="e">
        <f>ROUND(D27/#REF!*100,1)</f>
        <v>#REF!</v>
      </c>
      <c r="L27" s="96" t="e">
        <f>ROUND(E27/#REF!*100,1)</f>
        <v>#REF!</v>
      </c>
      <c r="M27" s="155" t="e">
        <f t="shared" si="0"/>
        <v>#REF!</v>
      </c>
      <c r="N27" s="155" t="e">
        <f t="shared" si="0"/>
        <v>#REF!</v>
      </c>
      <c r="O27" s="155" t="e">
        <f t="shared" si="0"/>
        <v>#REF!</v>
      </c>
      <c r="P27" s="96"/>
      <c r="Q27" s="156"/>
      <c r="R27" s="156"/>
    </row>
    <row r="28" spans="2:18" s="55" customFormat="1" ht="24" customHeight="1" x14ac:dyDescent="0.25">
      <c r="B28" s="75" t="s">
        <v>62</v>
      </c>
      <c r="C28" s="111" t="s">
        <v>63</v>
      </c>
      <c r="D28" s="109" t="s">
        <v>63</v>
      </c>
      <c r="E28" s="112">
        <v>76039</v>
      </c>
      <c r="F28" s="111" t="s">
        <v>63</v>
      </c>
      <c r="G28" s="109" t="s">
        <v>63</v>
      </c>
      <c r="H28" s="110">
        <v>115.8</v>
      </c>
      <c r="I28" s="115"/>
      <c r="J28" s="115" t="e">
        <f>ROUND(C28/#REF!*100,1)</f>
        <v>#VALUE!</v>
      </c>
      <c r="K28" s="115" t="e">
        <f>ROUND(D28/#REF!*100,1)</f>
        <v>#VALUE!</v>
      </c>
      <c r="L28" s="115" t="e">
        <f>ROUND(E28/#REF!*100,1)</f>
        <v>#REF!</v>
      </c>
      <c r="M28" s="157" t="e">
        <f t="shared" si="0"/>
        <v>#VALUE!</v>
      </c>
      <c r="N28" s="157" t="e">
        <f t="shared" si="0"/>
        <v>#VALUE!</v>
      </c>
      <c r="O28" s="157" t="e">
        <f t="shared" si="0"/>
        <v>#REF!</v>
      </c>
      <c r="P28" s="115"/>
      <c r="Q28" s="115"/>
      <c r="R28" s="115"/>
    </row>
    <row r="29" spans="2:18" s="55" customFormat="1" ht="24" customHeight="1" x14ac:dyDescent="0.25">
      <c r="B29" s="75" t="s">
        <v>64</v>
      </c>
      <c r="C29" s="111" t="s">
        <v>63</v>
      </c>
      <c r="D29" s="109" t="s">
        <v>63</v>
      </c>
      <c r="E29" s="112">
        <v>2198</v>
      </c>
      <c r="F29" s="111" t="s">
        <v>63</v>
      </c>
      <c r="G29" s="109" t="s">
        <v>63</v>
      </c>
      <c r="H29" s="110">
        <v>102</v>
      </c>
      <c r="I29" s="115"/>
      <c r="J29" s="115" t="e">
        <f>ROUND(C29/#REF!*100,1)</f>
        <v>#VALUE!</v>
      </c>
      <c r="K29" s="115" t="e">
        <f>ROUND(D29/#REF!*100,1)</f>
        <v>#VALUE!</v>
      </c>
      <c r="L29" s="115" t="e">
        <f>ROUND(E29/#REF!*100,1)</f>
        <v>#REF!</v>
      </c>
      <c r="M29" s="157" t="e">
        <f t="shared" si="0"/>
        <v>#VALUE!</v>
      </c>
      <c r="N29" s="157" t="e">
        <f t="shared" si="0"/>
        <v>#VALUE!</v>
      </c>
      <c r="O29" s="157" t="e">
        <f t="shared" si="0"/>
        <v>#REF!</v>
      </c>
      <c r="P29" s="115"/>
      <c r="Q29" s="115"/>
      <c r="R29" s="115"/>
    </row>
    <row r="30" spans="2:18" s="55" customFormat="1" ht="24" customHeight="1" x14ac:dyDescent="0.25">
      <c r="B30" s="75" t="s">
        <v>65</v>
      </c>
      <c r="C30" s="111" t="s">
        <v>63</v>
      </c>
      <c r="D30" s="109" t="s">
        <v>63</v>
      </c>
      <c r="E30" s="112">
        <v>1825740</v>
      </c>
      <c r="F30" s="111" t="s">
        <v>63</v>
      </c>
      <c r="G30" s="109" t="s">
        <v>63</v>
      </c>
      <c r="H30" s="110">
        <v>143.1</v>
      </c>
      <c r="I30" s="115"/>
      <c r="J30" s="115" t="e">
        <f>ROUND(C30/#REF!*100,1)</f>
        <v>#VALUE!</v>
      </c>
      <c r="K30" s="115" t="e">
        <f>ROUND(D30/#REF!*100,1)</f>
        <v>#VALUE!</v>
      </c>
      <c r="L30" s="115" t="e">
        <f>ROUND(E30/#REF!*100,1)</f>
        <v>#REF!</v>
      </c>
      <c r="M30" s="157" t="e">
        <f t="shared" si="0"/>
        <v>#VALUE!</v>
      </c>
      <c r="N30" s="157" t="e">
        <f t="shared" si="0"/>
        <v>#VALUE!</v>
      </c>
      <c r="O30" s="157" t="e">
        <f t="shared" si="0"/>
        <v>#REF!</v>
      </c>
      <c r="P30" s="115"/>
      <c r="Q30" s="115"/>
      <c r="R30" s="115"/>
    </row>
    <row r="31" spans="2:18" s="55" customFormat="1" ht="24" customHeight="1" x14ac:dyDescent="0.25">
      <c r="B31" s="75" t="s">
        <v>66</v>
      </c>
      <c r="C31" s="111" t="s">
        <v>63</v>
      </c>
      <c r="D31" s="109" t="s">
        <v>63</v>
      </c>
      <c r="E31" s="112">
        <v>1825680</v>
      </c>
      <c r="F31" s="111" t="s">
        <v>63</v>
      </c>
      <c r="G31" s="109" t="s">
        <v>63</v>
      </c>
      <c r="H31" s="110">
        <v>143.1</v>
      </c>
      <c r="I31" s="115"/>
      <c r="J31" s="115" t="e">
        <f>ROUND(C31/#REF!*100,1)</f>
        <v>#VALUE!</v>
      </c>
      <c r="K31" s="115" t="e">
        <f>ROUND(D31/#REF!*100,1)</f>
        <v>#VALUE!</v>
      </c>
      <c r="L31" s="115" t="e">
        <f>ROUND(E31/#REF!*100,1)</f>
        <v>#REF!</v>
      </c>
      <c r="M31" s="157" t="e">
        <f t="shared" si="0"/>
        <v>#VALUE!</v>
      </c>
      <c r="N31" s="157" t="e">
        <f t="shared" si="0"/>
        <v>#VALUE!</v>
      </c>
      <c r="O31" s="157" t="e">
        <f t="shared" si="0"/>
        <v>#REF!</v>
      </c>
      <c r="P31" s="115"/>
      <c r="Q31" s="115"/>
      <c r="R31" s="115"/>
    </row>
    <row r="32" spans="2:18" s="19" customFormat="1" ht="24" customHeight="1" x14ac:dyDescent="0.25">
      <c r="B32" s="75" t="s">
        <v>68</v>
      </c>
      <c r="C32" s="111">
        <v>193</v>
      </c>
      <c r="D32" s="109" t="s">
        <v>86</v>
      </c>
      <c r="E32" s="112" t="s">
        <v>86</v>
      </c>
      <c r="F32" s="108">
        <v>83.5</v>
      </c>
      <c r="G32" s="109" t="s">
        <v>86</v>
      </c>
      <c r="H32" s="108" t="s">
        <v>86</v>
      </c>
      <c r="I32" s="96"/>
      <c r="J32" s="96"/>
      <c r="K32" s="96"/>
      <c r="L32" s="96"/>
      <c r="M32" s="155"/>
      <c r="N32" s="155"/>
      <c r="O32" s="155"/>
      <c r="P32" s="96"/>
      <c r="Q32" s="110"/>
      <c r="R32" s="110"/>
    </row>
    <row r="33" spans="3:8" ht="17.100000000000001" customHeight="1" x14ac:dyDescent="0.2">
      <c r="C33" s="37"/>
      <c r="D33" s="50"/>
      <c r="E33" s="37"/>
      <c r="F33" s="50"/>
      <c r="G33" s="50"/>
      <c r="H33" s="50"/>
    </row>
    <row r="36" spans="3:8" x14ac:dyDescent="0.2">
      <c r="C36" s="151"/>
      <c r="D36" s="151"/>
      <c r="E36" s="151"/>
    </row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7"/>
  <sheetViews>
    <sheetView workbookViewId="0">
      <selection activeCell="D7" sqref="D7"/>
    </sheetView>
  </sheetViews>
  <sheetFormatPr defaultRowHeight="12.75" x14ac:dyDescent="0.2"/>
  <cols>
    <col min="1" max="1" width="2.28515625" style="84" customWidth="1"/>
    <col min="2" max="2" width="31.140625" style="84" customWidth="1"/>
    <col min="3" max="3" width="13.5703125" style="84" customWidth="1"/>
    <col min="4" max="4" width="11.140625" style="84" customWidth="1"/>
    <col min="5" max="5" width="12.5703125" style="84" bestFit="1" customWidth="1"/>
    <col min="6" max="6" width="12.85546875" style="84" customWidth="1"/>
    <col min="7" max="7" width="9.85546875" style="84" customWidth="1"/>
    <col min="8" max="8" width="12.85546875" style="84" customWidth="1"/>
    <col min="9" max="9" width="8" style="84" customWidth="1"/>
    <col min="10" max="11" width="0" style="84" hidden="1" customWidth="1"/>
    <col min="12" max="12" width="10.42578125" style="84" hidden="1" customWidth="1"/>
    <col min="13" max="16" width="0" style="84" hidden="1" customWidth="1"/>
    <col min="17" max="16384" width="9.140625" style="84"/>
  </cols>
  <sheetData>
    <row r="1" spans="2:15" s="168" customFormat="1" ht="15.75" x14ac:dyDescent="0.25">
      <c r="B1" s="167"/>
      <c r="H1" s="169">
        <v>79</v>
      </c>
    </row>
    <row r="2" spans="2:15" ht="20.25" customHeight="1" x14ac:dyDescent="0.2">
      <c r="B2" s="85" t="s">
        <v>105</v>
      </c>
      <c r="C2" s="1"/>
      <c r="I2" s="92"/>
    </row>
    <row r="3" spans="2:15" ht="45.75" customHeight="1" x14ac:dyDescent="0.2">
      <c r="B3" s="174" t="s">
        <v>0</v>
      </c>
      <c r="C3" s="176" t="s">
        <v>2</v>
      </c>
      <c r="D3" s="177" t="s">
        <v>3</v>
      </c>
      <c r="E3" s="177" t="s">
        <v>4</v>
      </c>
      <c r="F3" s="63" t="s">
        <v>73</v>
      </c>
      <c r="G3" s="64" t="s">
        <v>5</v>
      </c>
      <c r="H3" s="64" t="s">
        <v>6</v>
      </c>
    </row>
    <row r="4" spans="2:15" ht="33" customHeight="1" x14ac:dyDescent="0.2">
      <c r="B4" s="175"/>
      <c r="C4" s="176"/>
      <c r="D4" s="177"/>
      <c r="E4" s="178"/>
      <c r="F4" s="179" t="s">
        <v>85</v>
      </c>
      <c r="G4" s="180"/>
      <c r="H4" s="180"/>
    </row>
    <row r="5" spans="2:15" ht="12" customHeight="1" x14ac:dyDescent="0.2">
      <c r="B5" s="2"/>
      <c r="C5" s="3"/>
      <c r="D5" s="4"/>
      <c r="E5" s="5"/>
      <c r="F5" s="6"/>
      <c r="G5" s="6"/>
      <c r="H5" s="7"/>
    </row>
    <row r="6" spans="2:15" s="1" customFormat="1" ht="24" customHeight="1" x14ac:dyDescent="0.25">
      <c r="B6" s="65" t="s">
        <v>7</v>
      </c>
      <c r="C6" s="103">
        <v>86512</v>
      </c>
      <c r="D6" s="104">
        <v>58.4</v>
      </c>
      <c r="E6" s="103">
        <v>5054401</v>
      </c>
      <c r="F6" s="105">
        <v>100.8</v>
      </c>
      <c r="G6" s="104">
        <v>96.7</v>
      </c>
      <c r="H6" s="106">
        <v>97.6</v>
      </c>
      <c r="I6" s="52"/>
      <c r="J6" s="1">
        <f t="shared" ref="J6:L27" si="0">ROUND(C6/C50*100,1)</f>
        <v>1</v>
      </c>
      <c r="K6" s="1">
        <f t="shared" si="0"/>
        <v>180.8</v>
      </c>
      <c r="L6" s="1">
        <f t="shared" si="0"/>
        <v>1.9</v>
      </c>
      <c r="M6" s="11">
        <f>F6-J6</f>
        <v>99.8</v>
      </c>
      <c r="N6" s="11">
        <f>G6-K6</f>
        <v>-84.100000000000009</v>
      </c>
      <c r="O6" s="11">
        <f>H6-L6</f>
        <v>95.699999999999989</v>
      </c>
    </row>
    <row r="7" spans="2:15" s="1" customFormat="1" ht="33" customHeight="1" x14ac:dyDescent="0.25">
      <c r="B7" s="70" t="s">
        <v>8</v>
      </c>
      <c r="C7" s="103">
        <v>72173</v>
      </c>
      <c r="D7" s="104">
        <v>54.3</v>
      </c>
      <c r="E7" s="103">
        <v>3920101</v>
      </c>
      <c r="F7" s="105">
        <v>100.8</v>
      </c>
      <c r="G7" s="104">
        <v>87.2</v>
      </c>
      <c r="H7" s="106">
        <v>87.9</v>
      </c>
      <c r="I7" s="34"/>
      <c r="J7" s="1">
        <f t="shared" si="0"/>
        <v>0.9</v>
      </c>
      <c r="K7" s="1">
        <f t="shared" si="0"/>
        <v>172.4</v>
      </c>
      <c r="L7" s="1">
        <f t="shared" si="0"/>
        <v>1.6</v>
      </c>
      <c r="M7" s="11">
        <f t="shared" ref="M7:O22" si="1">F7-J7</f>
        <v>99.899999999999991</v>
      </c>
      <c r="N7" s="11">
        <f t="shared" si="1"/>
        <v>-85.2</v>
      </c>
      <c r="O7" s="11">
        <f t="shared" si="1"/>
        <v>86.300000000000011</v>
      </c>
    </row>
    <row r="8" spans="2:15" s="1" customFormat="1" ht="24" customHeight="1" x14ac:dyDescent="0.25">
      <c r="B8" s="71" t="s">
        <v>9</v>
      </c>
      <c r="C8" s="103">
        <v>71644</v>
      </c>
      <c r="D8" s="104">
        <v>54.6</v>
      </c>
      <c r="E8" s="103">
        <v>3909115</v>
      </c>
      <c r="F8" s="105">
        <v>100.6</v>
      </c>
      <c r="G8" s="104">
        <v>87.4</v>
      </c>
      <c r="H8" s="106">
        <v>87.8</v>
      </c>
      <c r="I8" s="34"/>
      <c r="J8" s="1">
        <f t="shared" si="0"/>
        <v>1.1000000000000001</v>
      </c>
      <c r="K8" s="1">
        <f t="shared" si="0"/>
        <v>168.5</v>
      </c>
      <c r="L8" s="1">
        <f t="shared" si="0"/>
        <v>1.9</v>
      </c>
      <c r="M8" s="11">
        <f t="shared" si="1"/>
        <v>99.5</v>
      </c>
      <c r="N8" s="11">
        <f t="shared" si="1"/>
        <v>-81.099999999999994</v>
      </c>
      <c r="O8" s="11">
        <f t="shared" si="1"/>
        <v>85.899999999999991</v>
      </c>
    </row>
    <row r="9" spans="2:15" s="1" customFormat="1" ht="24" customHeight="1" x14ac:dyDescent="0.25">
      <c r="B9" s="66" t="s">
        <v>10</v>
      </c>
      <c r="C9" s="103">
        <v>43230</v>
      </c>
      <c r="D9" s="104">
        <v>60.6</v>
      </c>
      <c r="E9" s="103">
        <v>2620223</v>
      </c>
      <c r="F9" s="105">
        <v>100.5</v>
      </c>
      <c r="G9" s="104">
        <v>86.1</v>
      </c>
      <c r="H9" s="106">
        <v>86.6</v>
      </c>
      <c r="I9" s="34"/>
      <c r="J9" s="1">
        <f t="shared" si="0"/>
        <v>1.9</v>
      </c>
      <c r="K9" s="1">
        <f t="shared" si="0"/>
        <v>153.4</v>
      </c>
      <c r="L9" s="1">
        <f t="shared" si="0"/>
        <v>3</v>
      </c>
      <c r="M9" s="11">
        <f t="shared" si="1"/>
        <v>98.6</v>
      </c>
      <c r="N9" s="11">
        <f t="shared" si="1"/>
        <v>-67.300000000000011</v>
      </c>
      <c r="O9" s="11">
        <f t="shared" si="1"/>
        <v>83.6</v>
      </c>
    </row>
    <row r="10" spans="2:15" s="1" customFormat="1" ht="24" customHeight="1" x14ac:dyDescent="0.25">
      <c r="B10" s="72" t="s">
        <v>11</v>
      </c>
      <c r="C10" s="103">
        <v>34853</v>
      </c>
      <c r="D10" s="104">
        <v>64</v>
      </c>
      <c r="E10" s="103">
        <v>2230015</v>
      </c>
      <c r="F10" s="105">
        <v>88</v>
      </c>
      <c r="G10" s="104">
        <v>88.4</v>
      </c>
      <c r="H10" s="105">
        <v>77.7</v>
      </c>
      <c r="I10" s="34"/>
      <c r="J10" s="1">
        <f t="shared" si="0"/>
        <v>1.9</v>
      </c>
      <c r="K10" s="1">
        <f t="shared" si="0"/>
        <v>155.30000000000001</v>
      </c>
      <c r="L10" s="1">
        <f t="shared" si="0"/>
        <v>2.9</v>
      </c>
      <c r="M10" s="11">
        <f t="shared" si="1"/>
        <v>86.1</v>
      </c>
      <c r="N10" s="11">
        <f t="shared" si="1"/>
        <v>-66.900000000000006</v>
      </c>
      <c r="O10" s="11">
        <f t="shared" si="1"/>
        <v>74.8</v>
      </c>
    </row>
    <row r="11" spans="2:15" s="1" customFormat="1" ht="24" customHeight="1" x14ac:dyDescent="0.25">
      <c r="B11" s="72" t="s">
        <v>12</v>
      </c>
      <c r="C11" s="103">
        <v>8377</v>
      </c>
      <c r="D11" s="104">
        <v>46.6</v>
      </c>
      <c r="E11" s="103">
        <v>390208</v>
      </c>
      <c r="F11" s="105">
        <v>247.2</v>
      </c>
      <c r="G11" s="104">
        <v>100.4</v>
      </c>
      <c r="H11" s="105">
        <v>248.3</v>
      </c>
      <c r="I11" s="34"/>
      <c r="J11" s="1">
        <f t="shared" si="0"/>
        <v>2.2999999999999998</v>
      </c>
      <c r="K11" s="1">
        <f t="shared" si="0"/>
        <v>150.30000000000001</v>
      </c>
      <c r="L11" s="1">
        <f t="shared" si="0"/>
        <v>3.4</v>
      </c>
      <c r="M11" s="11">
        <f t="shared" si="1"/>
        <v>244.89999999999998</v>
      </c>
      <c r="N11" s="11">
        <f t="shared" si="1"/>
        <v>-49.900000000000006</v>
      </c>
      <c r="O11" s="11">
        <f t="shared" si="1"/>
        <v>244.9</v>
      </c>
    </row>
    <row r="12" spans="2:15" s="1" customFormat="1" ht="24" customHeight="1" x14ac:dyDescent="0.25">
      <c r="B12" s="66" t="s">
        <v>13</v>
      </c>
      <c r="C12" s="103">
        <v>4825</v>
      </c>
      <c r="D12" s="104">
        <v>37.4</v>
      </c>
      <c r="E12" s="103">
        <v>180293</v>
      </c>
      <c r="F12" s="105">
        <v>87.1</v>
      </c>
      <c r="G12" s="104">
        <v>82.7</v>
      </c>
      <c r="H12" s="106">
        <v>72</v>
      </c>
      <c r="I12" s="34"/>
      <c r="J12" s="1">
        <f t="shared" si="0"/>
        <v>0.3</v>
      </c>
      <c r="K12" s="1">
        <f t="shared" si="0"/>
        <v>155.19999999999999</v>
      </c>
      <c r="L12" s="1">
        <f t="shared" si="0"/>
        <v>0.5</v>
      </c>
      <c r="M12" s="11">
        <f t="shared" si="1"/>
        <v>86.8</v>
      </c>
      <c r="N12" s="11">
        <f t="shared" si="1"/>
        <v>-72.499999999999986</v>
      </c>
      <c r="O12" s="11">
        <f t="shared" si="1"/>
        <v>71.5</v>
      </c>
    </row>
    <row r="13" spans="2:15" s="1" customFormat="1" ht="24" customHeight="1" x14ac:dyDescent="0.25">
      <c r="B13" s="66" t="s">
        <v>14</v>
      </c>
      <c r="C13" s="103">
        <v>9940</v>
      </c>
      <c r="D13" s="104">
        <v>49.6</v>
      </c>
      <c r="E13" s="103">
        <v>492666</v>
      </c>
      <c r="F13" s="105">
        <v>102.9</v>
      </c>
      <c r="G13" s="104">
        <v>91</v>
      </c>
      <c r="H13" s="106">
        <v>93.5</v>
      </c>
      <c r="I13" s="34"/>
      <c r="J13" s="1">
        <f t="shared" si="0"/>
        <v>0.9</v>
      </c>
      <c r="K13" s="1">
        <f t="shared" si="0"/>
        <v>154</v>
      </c>
      <c r="L13" s="1">
        <f t="shared" si="0"/>
        <v>1.4</v>
      </c>
      <c r="M13" s="11">
        <f t="shared" si="1"/>
        <v>102</v>
      </c>
      <c r="N13" s="11">
        <f t="shared" si="1"/>
        <v>-63</v>
      </c>
      <c r="O13" s="11">
        <f t="shared" si="1"/>
        <v>92.1</v>
      </c>
    </row>
    <row r="14" spans="2:15" s="1" customFormat="1" ht="24" customHeight="1" x14ac:dyDescent="0.25">
      <c r="B14" s="72" t="s">
        <v>15</v>
      </c>
      <c r="C14" s="103">
        <v>2710</v>
      </c>
      <c r="D14" s="104">
        <v>59.3</v>
      </c>
      <c r="E14" s="103">
        <v>160768</v>
      </c>
      <c r="F14" s="105">
        <v>69.5</v>
      </c>
      <c r="G14" s="104">
        <v>101.9</v>
      </c>
      <c r="H14" s="106">
        <v>70.8</v>
      </c>
      <c r="I14" s="34"/>
      <c r="J14" s="1">
        <f t="shared" si="0"/>
        <v>1.9</v>
      </c>
      <c r="K14" s="1">
        <f t="shared" si="0"/>
        <v>155.19999999999999</v>
      </c>
      <c r="L14" s="1">
        <f t="shared" si="0"/>
        <v>2.9</v>
      </c>
      <c r="M14" s="11">
        <f t="shared" si="1"/>
        <v>67.599999999999994</v>
      </c>
      <c r="N14" s="11">
        <f t="shared" si="1"/>
        <v>-53.299999999999983</v>
      </c>
      <c r="O14" s="11">
        <f t="shared" si="1"/>
        <v>67.899999999999991</v>
      </c>
    </row>
    <row r="15" spans="2:15" s="1" customFormat="1" ht="24" customHeight="1" x14ac:dyDescent="0.25">
      <c r="B15" s="72" t="s">
        <v>16</v>
      </c>
      <c r="C15" s="103">
        <v>7230</v>
      </c>
      <c r="D15" s="104">
        <v>45.9</v>
      </c>
      <c r="E15" s="103">
        <v>331898</v>
      </c>
      <c r="F15" s="105">
        <v>125.6</v>
      </c>
      <c r="G15" s="104">
        <v>88.3</v>
      </c>
      <c r="H15" s="106">
        <v>110.7</v>
      </c>
      <c r="I15" s="34"/>
      <c r="J15" s="1">
        <f t="shared" si="0"/>
        <v>0.7</v>
      </c>
      <c r="K15" s="1">
        <f t="shared" si="0"/>
        <v>146.6</v>
      </c>
      <c r="L15" s="1">
        <f t="shared" si="0"/>
        <v>1.1000000000000001</v>
      </c>
      <c r="M15" s="11">
        <f t="shared" si="1"/>
        <v>124.89999999999999</v>
      </c>
      <c r="N15" s="11">
        <f t="shared" si="1"/>
        <v>-58.3</v>
      </c>
      <c r="O15" s="11">
        <f t="shared" si="1"/>
        <v>109.60000000000001</v>
      </c>
    </row>
    <row r="16" spans="2:15" s="1" customFormat="1" ht="24" customHeight="1" x14ac:dyDescent="0.25">
      <c r="B16" s="66" t="s">
        <v>17</v>
      </c>
      <c r="C16" s="103">
        <v>3734</v>
      </c>
      <c r="D16" s="104">
        <v>36.1</v>
      </c>
      <c r="E16" s="103">
        <v>134647</v>
      </c>
      <c r="F16" s="105">
        <v>108.6</v>
      </c>
      <c r="G16" s="104">
        <v>109.4</v>
      </c>
      <c r="H16" s="106">
        <v>118.6</v>
      </c>
      <c r="I16" s="34"/>
      <c r="J16" s="1">
        <f t="shared" si="0"/>
        <v>0.7</v>
      </c>
      <c r="K16" s="1">
        <f t="shared" si="0"/>
        <v>146.69999999999999</v>
      </c>
      <c r="L16" s="1">
        <f t="shared" si="0"/>
        <v>1</v>
      </c>
      <c r="M16" s="11">
        <f t="shared" si="1"/>
        <v>107.89999999999999</v>
      </c>
      <c r="N16" s="11">
        <f t="shared" si="1"/>
        <v>-37.299999999999983</v>
      </c>
      <c r="O16" s="11">
        <f t="shared" si="1"/>
        <v>117.6</v>
      </c>
    </row>
    <row r="17" spans="2:15" s="1" customFormat="1" ht="24" customHeight="1" x14ac:dyDescent="0.25">
      <c r="B17" s="66" t="s">
        <v>18</v>
      </c>
      <c r="C17" s="103">
        <v>9915</v>
      </c>
      <c r="D17" s="104">
        <v>48.5</v>
      </c>
      <c r="E17" s="103">
        <v>481286</v>
      </c>
      <c r="F17" s="105">
        <v>103.2</v>
      </c>
      <c r="G17" s="104">
        <v>87.4</v>
      </c>
      <c r="H17" s="106">
        <v>90.3</v>
      </c>
      <c r="I17" s="34"/>
      <c r="J17" s="1">
        <f t="shared" si="0"/>
        <v>0.8</v>
      </c>
      <c r="K17" s="1">
        <f t="shared" si="0"/>
        <v>148.30000000000001</v>
      </c>
      <c r="L17" s="1">
        <f t="shared" si="0"/>
        <v>1.2</v>
      </c>
      <c r="M17" s="11">
        <f t="shared" si="1"/>
        <v>102.4</v>
      </c>
      <c r="N17" s="11">
        <f t="shared" si="1"/>
        <v>-60.900000000000006</v>
      </c>
      <c r="O17" s="11">
        <f t="shared" si="1"/>
        <v>89.1</v>
      </c>
    </row>
    <row r="18" spans="2:15" s="1" customFormat="1" ht="24" customHeight="1" x14ac:dyDescent="0.25">
      <c r="B18" s="72" t="s">
        <v>19</v>
      </c>
      <c r="C18" s="103">
        <v>8765</v>
      </c>
      <c r="D18" s="104">
        <v>49.4</v>
      </c>
      <c r="E18" s="103">
        <v>433295</v>
      </c>
      <c r="F18" s="105">
        <v>100.4</v>
      </c>
      <c r="G18" s="104">
        <v>87.4</v>
      </c>
      <c r="H18" s="106">
        <v>87.8</v>
      </c>
      <c r="I18" s="34"/>
      <c r="J18" s="1">
        <f t="shared" si="0"/>
        <v>0.8</v>
      </c>
      <c r="K18" s="1">
        <f t="shared" si="0"/>
        <v>148.30000000000001</v>
      </c>
      <c r="L18" s="1">
        <f t="shared" si="0"/>
        <v>1.2</v>
      </c>
      <c r="M18" s="11">
        <f t="shared" si="1"/>
        <v>99.600000000000009</v>
      </c>
      <c r="N18" s="11">
        <f t="shared" si="1"/>
        <v>-60.900000000000006</v>
      </c>
      <c r="O18" s="11">
        <f t="shared" si="1"/>
        <v>86.6</v>
      </c>
    </row>
    <row r="19" spans="2:15" s="1" customFormat="1" ht="24" customHeight="1" x14ac:dyDescent="0.25">
      <c r="B19" s="72" t="s">
        <v>20</v>
      </c>
      <c r="C19" s="103">
        <v>1150</v>
      </c>
      <c r="D19" s="104">
        <v>41.7</v>
      </c>
      <c r="E19" s="103">
        <v>47991</v>
      </c>
      <c r="F19" s="105">
        <v>131.30000000000001</v>
      </c>
      <c r="G19" s="104">
        <v>92.3</v>
      </c>
      <c r="H19" s="106">
        <v>121.3</v>
      </c>
      <c r="I19" s="34"/>
      <c r="J19" s="1">
        <f t="shared" si="0"/>
        <v>1</v>
      </c>
      <c r="K19" s="1">
        <f t="shared" si="0"/>
        <v>155.6</v>
      </c>
      <c r="L19" s="1">
        <f t="shared" si="0"/>
        <v>1.5</v>
      </c>
      <c r="M19" s="11">
        <f t="shared" si="1"/>
        <v>130.30000000000001</v>
      </c>
      <c r="N19" s="11">
        <f t="shared" si="1"/>
        <v>-63.3</v>
      </c>
      <c r="O19" s="11">
        <f t="shared" si="1"/>
        <v>119.8</v>
      </c>
    </row>
    <row r="20" spans="2:15" s="1" customFormat="1" ht="21.95" customHeight="1" x14ac:dyDescent="0.25">
      <c r="B20" s="66" t="s">
        <v>21</v>
      </c>
      <c r="C20" s="103">
        <v>529</v>
      </c>
      <c r="D20" s="104">
        <v>20.8</v>
      </c>
      <c r="E20" s="103">
        <v>10986</v>
      </c>
      <c r="F20" s="105">
        <v>141.80000000000001</v>
      </c>
      <c r="G20" s="104">
        <v>97.2</v>
      </c>
      <c r="H20" s="106">
        <v>137.6</v>
      </c>
      <c r="I20" s="34"/>
      <c r="J20" s="1">
        <f t="shared" si="0"/>
        <v>0</v>
      </c>
      <c r="K20" s="1">
        <f t="shared" si="0"/>
        <v>76.2</v>
      </c>
      <c r="L20" s="1">
        <f t="shared" si="0"/>
        <v>0</v>
      </c>
      <c r="M20" s="11">
        <f t="shared" si="1"/>
        <v>141.80000000000001</v>
      </c>
      <c r="N20" s="11">
        <f t="shared" si="1"/>
        <v>21</v>
      </c>
      <c r="O20" s="11">
        <f t="shared" si="1"/>
        <v>137.6</v>
      </c>
    </row>
    <row r="21" spans="2:15" s="1" customFormat="1" ht="21.95" customHeight="1" x14ac:dyDescent="0.25">
      <c r="B21" s="72" t="s">
        <v>19</v>
      </c>
      <c r="C21" s="103">
        <v>96</v>
      </c>
      <c r="D21" s="104">
        <v>38.5</v>
      </c>
      <c r="E21" s="103">
        <v>3694</v>
      </c>
      <c r="F21" s="105">
        <v>117.1</v>
      </c>
      <c r="G21" s="104">
        <v>143.1</v>
      </c>
      <c r="H21" s="106">
        <v>167.4</v>
      </c>
      <c r="I21" s="34"/>
      <c r="J21" s="1">
        <f t="shared" si="0"/>
        <v>0.1</v>
      </c>
      <c r="K21" s="1">
        <f t="shared" si="0"/>
        <v>126.6</v>
      </c>
      <c r="L21" s="1">
        <f t="shared" si="0"/>
        <v>0.2</v>
      </c>
      <c r="M21" s="11">
        <f t="shared" si="1"/>
        <v>117</v>
      </c>
      <c r="N21" s="11">
        <f t="shared" si="1"/>
        <v>16.5</v>
      </c>
      <c r="O21" s="11">
        <f t="shared" si="1"/>
        <v>167.20000000000002</v>
      </c>
    </row>
    <row r="22" spans="2:15" s="1" customFormat="1" ht="21.95" customHeight="1" x14ac:dyDescent="0.25">
      <c r="B22" s="72" t="s">
        <v>20</v>
      </c>
      <c r="C22" s="103">
        <v>433</v>
      </c>
      <c r="D22" s="104">
        <v>16.8</v>
      </c>
      <c r="E22" s="103">
        <v>7292</v>
      </c>
      <c r="F22" s="105">
        <v>148.80000000000001</v>
      </c>
      <c r="G22" s="104">
        <v>84.4</v>
      </c>
      <c r="H22" s="106">
        <v>126.2</v>
      </c>
      <c r="I22" s="34"/>
      <c r="J22" s="1">
        <f t="shared" si="0"/>
        <v>0</v>
      </c>
      <c r="K22" s="1">
        <f t="shared" si="0"/>
        <v>62</v>
      </c>
      <c r="L22" s="1">
        <f t="shared" si="0"/>
        <v>0</v>
      </c>
      <c r="M22" s="11">
        <f t="shared" si="1"/>
        <v>148.80000000000001</v>
      </c>
      <c r="N22" s="11">
        <f t="shared" si="1"/>
        <v>22.400000000000006</v>
      </c>
      <c r="O22" s="11">
        <f t="shared" si="1"/>
        <v>126.2</v>
      </c>
    </row>
    <row r="23" spans="2:15" s="1" customFormat="1" ht="24" customHeight="1" x14ac:dyDescent="0.25">
      <c r="B23" s="66" t="s">
        <v>22</v>
      </c>
      <c r="C23" s="103">
        <v>153</v>
      </c>
      <c r="D23" s="104">
        <v>7.8</v>
      </c>
      <c r="E23" s="103">
        <v>1201</v>
      </c>
      <c r="F23" s="105">
        <v>85</v>
      </c>
      <c r="G23" s="104">
        <v>63.4</v>
      </c>
      <c r="H23" s="106">
        <v>54.4</v>
      </c>
      <c r="I23" s="34"/>
      <c r="J23" s="1">
        <f t="shared" si="0"/>
        <v>0.2</v>
      </c>
      <c r="K23" s="1">
        <f t="shared" si="0"/>
        <v>72.900000000000006</v>
      </c>
      <c r="L23" s="1">
        <f t="shared" si="0"/>
        <v>0.2</v>
      </c>
      <c r="M23" s="11">
        <f t="shared" ref="M23:O27" si="2">F23-J23</f>
        <v>84.8</v>
      </c>
      <c r="N23" s="11">
        <f t="shared" si="2"/>
        <v>-9.5000000000000071</v>
      </c>
      <c r="O23" s="11">
        <f t="shared" si="2"/>
        <v>54.199999999999996</v>
      </c>
    </row>
    <row r="24" spans="2:15" s="1" customFormat="1" ht="24" customHeight="1" x14ac:dyDescent="0.25">
      <c r="B24" s="66" t="s">
        <v>23</v>
      </c>
      <c r="C24" s="103">
        <v>67</v>
      </c>
      <c r="D24" s="104">
        <v>11.8</v>
      </c>
      <c r="E24" s="103">
        <v>789</v>
      </c>
      <c r="F24" s="105">
        <v>152.30000000000001</v>
      </c>
      <c r="G24" s="104">
        <v>102.6</v>
      </c>
      <c r="H24" s="106">
        <v>155.9</v>
      </c>
      <c r="I24" s="34"/>
      <c r="J24" s="1">
        <f t="shared" si="0"/>
        <v>1.7</v>
      </c>
      <c r="K24" s="1">
        <f t="shared" si="0"/>
        <v>65.900000000000006</v>
      </c>
      <c r="L24" s="1">
        <f t="shared" si="0"/>
        <v>1.1000000000000001</v>
      </c>
      <c r="M24" s="11">
        <f t="shared" si="2"/>
        <v>150.60000000000002</v>
      </c>
      <c r="N24" s="11">
        <f t="shared" si="2"/>
        <v>36.699999999999989</v>
      </c>
      <c r="O24" s="11">
        <f t="shared" si="2"/>
        <v>154.80000000000001</v>
      </c>
    </row>
    <row r="25" spans="2:15" s="1" customFormat="1" ht="24" customHeight="1" x14ac:dyDescent="0.25">
      <c r="B25" s="66" t="s">
        <v>24</v>
      </c>
      <c r="C25" s="103">
        <v>26</v>
      </c>
      <c r="D25" s="104">
        <v>1.6</v>
      </c>
      <c r="E25" s="103">
        <v>42</v>
      </c>
      <c r="F25" s="108" t="s">
        <v>63</v>
      </c>
      <c r="G25" s="109" t="s">
        <v>63</v>
      </c>
      <c r="H25" s="108" t="s">
        <v>63</v>
      </c>
      <c r="I25" s="34"/>
      <c r="J25" s="1">
        <f t="shared" si="0"/>
        <v>2</v>
      </c>
      <c r="K25" s="1">
        <f t="shared" si="0"/>
        <v>7</v>
      </c>
      <c r="L25" s="1">
        <f t="shared" si="0"/>
        <v>0.1</v>
      </c>
      <c r="M25" s="11" t="e">
        <f t="shared" si="2"/>
        <v>#VALUE!</v>
      </c>
      <c r="N25" s="11" t="e">
        <f t="shared" si="2"/>
        <v>#VALUE!</v>
      </c>
      <c r="O25" s="11" t="e">
        <f t="shared" si="2"/>
        <v>#VALUE!</v>
      </c>
    </row>
    <row r="26" spans="2:15" s="1" customFormat="1" ht="24" customHeight="1" x14ac:dyDescent="0.25">
      <c r="B26" s="66" t="s">
        <v>25</v>
      </c>
      <c r="C26" s="103">
        <v>14091</v>
      </c>
      <c r="D26" s="104">
        <v>80.400000000000006</v>
      </c>
      <c r="E26" s="103">
        <v>1132268</v>
      </c>
      <c r="F26" s="105">
        <v>100.9</v>
      </c>
      <c r="G26" s="104">
        <v>156.1</v>
      </c>
      <c r="H26" s="106">
        <v>157.30000000000001</v>
      </c>
      <c r="I26" s="34"/>
      <c r="J26" s="1">
        <f t="shared" si="0"/>
        <v>4.2</v>
      </c>
      <c r="K26" s="1">
        <f t="shared" si="0"/>
        <v>140.30000000000001</v>
      </c>
      <c r="L26" s="1">
        <f t="shared" si="0"/>
        <v>5.8</v>
      </c>
      <c r="M26" s="11">
        <f t="shared" si="2"/>
        <v>96.7</v>
      </c>
      <c r="N26" s="11">
        <f t="shared" si="2"/>
        <v>15.799999999999983</v>
      </c>
      <c r="O26" s="11">
        <f t="shared" si="2"/>
        <v>151.5</v>
      </c>
    </row>
    <row r="27" spans="2:15" s="1" customFormat="1" ht="33" customHeight="1" x14ac:dyDescent="0.25">
      <c r="B27" s="66" t="s">
        <v>75</v>
      </c>
      <c r="C27" s="103">
        <v>650</v>
      </c>
      <c r="D27" s="104">
        <v>31.6</v>
      </c>
      <c r="E27" s="103">
        <v>20525</v>
      </c>
      <c r="F27" s="105">
        <v>75.5</v>
      </c>
      <c r="G27" s="104">
        <v>95.5</v>
      </c>
      <c r="H27" s="106">
        <v>72.099999999999994</v>
      </c>
      <c r="I27" s="34"/>
      <c r="J27" s="1">
        <f t="shared" si="0"/>
        <v>2</v>
      </c>
      <c r="K27" s="1">
        <f t="shared" si="0"/>
        <v>154.9</v>
      </c>
      <c r="L27" s="1">
        <f t="shared" si="0"/>
        <v>3.1</v>
      </c>
      <c r="M27" s="11">
        <f t="shared" si="2"/>
        <v>73.5</v>
      </c>
      <c r="N27" s="11">
        <f t="shared" si="2"/>
        <v>-59.400000000000006</v>
      </c>
      <c r="O27" s="11">
        <f t="shared" si="2"/>
        <v>69</v>
      </c>
    </row>
    <row r="28" spans="2:15" s="19" customFormat="1" ht="24" customHeight="1" x14ac:dyDescent="0.25">
      <c r="B28" s="73" t="s">
        <v>1</v>
      </c>
      <c r="C28" s="103"/>
      <c r="D28" s="104"/>
      <c r="E28" s="103"/>
      <c r="F28" s="105"/>
      <c r="G28" s="104"/>
      <c r="H28" s="106"/>
      <c r="I28" s="34"/>
      <c r="J28" s="1"/>
      <c r="K28" s="1"/>
      <c r="L28" s="1"/>
      <c r="M28" s="11"/>
      <c r="N28" s="11"/>
      <c r="O28" s="11"/>
    </row>
    <row r="29" spans="2:15" s="1" customFormat="1" ht="24" customHeight="1" x14ac:dyDescent="0.25">
      <c r="B29" s="67" t="s">
        <v>27</v>
      </c>
      <c r="C29" s="103">
        <v>579</v>
      </c>
      <c r="D29" s="104">
        <v>33.4</v>
      </c>
      <c r="E29" s="103">
        <v>19339</v>
      </c>
      <c r="F29" s="105">
        <v>72.599999999999994</v>
      </c>
      <c r="G29" s="104">
        <v>96.5</v>
      </c>
      <c r="H29" s="106">
        <v>70.099999999999994</v>
      </c>
      <c r="I29" s="34"/>
      <c r="J29" s="1">
        <f t="shared" ref="J29:L33" si="3">ROUND(C29/C73*100,1)</f>
        <v>3.9</v>
      </c>
      <c r="K29" s="1">
        <f t="shared" si="3"/>
        <v>147.80000000000001</v>
      </c>
      <c r="L29" s="1">
        <f t="shared" si="3"/>
        <v>5.7</v>
      </c>
      <c r="M29" s="11">
        <f t="shared" ref="M29:O33" si="4">F29-J29</f>
        <v>68.699999999999989</v>
      </c>
      <c r="N29" s="11">
        <f t="shared" si="4"/>
        <v>-51.300000000000011</v>
      </c>
      <c r="O29" s="11">
        <f t="shared" si="4"/>
        <v>64.399999999999991</v>
      </c>
    </row>
    <row r="30" spans="2:15" s="1" customFormat="1" ht="24" customHeight="1" x14ac:dyDescent="0.25">
      <c r="B30" s="67" t="s">
        <v>28</v>
      </c>
      <c r="C30" s="103">
        <v>10</v>
      </c>
      <c r="D30" s="104">
        <v>15.1</v>
      </c>
      <c r="E30" s="103">
        <v>151</v>
      </c>
      <c r="F30" s="105">
        <v>37</v>
      </c>
      <c r="G30" s="104">
        <v>88.8</v>
      </c>
      <c r="H30" s="106">
        <v>32.799999999999997</v>
      </c>
      <c r="I30" s="34"/>
      <c r="J30" s="1">
        <f t="shared" si="3"/>
        <v>0.1</v>
      </c>
      <c r="K30" s="1">
        <f t="shared" si="3"/>
        <v>83.4</v>
      </c>
      <c r="L30" s="1">
        <f t="shared" si="3"/>
        <v>0.1</v>
      </c>
      <c r="M30" s="11">
        <f t="shared" si="4"/>
        <v>36.9</v>
      </c>
      <c r="N30" s="11">
        <f t="shared" si="4"/>
        <v>5.3999999999999915</v>
      </c>
      <c r="O30" s="11">
        <f t="shared" si="4"/>
        <v>32.699999999999996</v>
      </c>
    </row>
    <row r="31" spans="2:15" s="1" customFormat="1" ht="24" customHeight="1" x14ac:dyDescent="0.25">
      <c r="B31" s="67" t="s">
        <v>29</v>
      </c>
      <c r="C31" s="112" t="s">
        <v>86</v>
      </c>
      <c r="D31" s="109" t="s">
        <v>86</v>
      </c>
      <c r="E31" s="112" t="s">
        <v>86</v>
      </c>
      <c r="F31" s="108" t="s">
        <v>86</v>
      </c>
      <c r="G31" s="109" t="s">
        <v>86</v>
      </c>
      <c r="H31" s="110" t="s">
        <v>86</v>
      </c>
      <c r="I31" s="34"/>
      <c r="J31" s="1" t="e">
        <f t="shared" si="3"/>
        <v>#VALUE!</v>
      </c>
      <c r="K31" s="1" t="e">
        <f t="shared" si="3"/>
        <v>#VALUE!</v>
      </c>
      <c r="L31" s="1" t="e">
        <f t="shared" si="3"/>
        <v>#VALUE!</v>
      </c>
      <c r="M31" s="11" t="e">
        <f t="shared" si="4"/>
        <v>#VALUE!</v>
      </c>
      <c r="N31" s="11" t="e">
        <f t="shared" si="4"/>
        <v>#VALUE!</v>
      </c>
      <c r="O31" s="11" t="e">
        <f t="shared" si="4"/>
        <v>#VALUE!</v>
      </c>
    </row>
    <row r="32" spans="2:15" s="55" customFormat="1" ht="24" customHeight="1" x14ac:dyDescent="0.25">
      <c r="B32" s="68" t="s">
        <v>90</v>
      </c>
      <c r="C32" s="103">
        <v>1674</v>
      </c>
      <c r="D32" s="107">
        <v>331</v>
      </c>
      <c r="E32" s="103">
        <v>553644</v>
      </c>
      <c r="F32" s="105">
        <v>110.9</v>
      </c>
      <c r="G32" s="104">
        <v>132.4</v>
      </c>
      <c r="H32" s="105">
        <v>147</v>
      </c>
      <c r="I32" s="37"/>
      <c r="J32" s="55">
        <f t="shared" si="3"/>
        <v>0.3</v>
      </c>
      <c r="K32" s="55">
        <f t="shared" si="3"/>
        <v>188.1</v>
      </c>
      <c r="L32" s="55">
        <f t="shared" si="3"/>
        <v>0.5</v>
      </c>
      <c r="M32" s="77">
        <f t="shared" si="4"/>
        <v>110.60000000000001</v>
      </c>
      <c r="N32" s="77">
        <f t="shared" si="4"/>
        <v>-55.699999999999989</v>
      </c>
      <c r="O32" s="77">
        <f t="shared" si="4"/>
        <v>146.5</v>
      </c>
    </row>
    <row r="33" spans="2:15" s="1" customFormat="1" ht="24" customHeight="1" x14ac:dyDescent="0.25">
      <c r="B33" s="68" t="s">
        <v>31</v>
      </c>
      <c r="C33" s="103">
        <v>7025</v>
      </c>
      <c r="D33" s="107">
        <v>645.20000000000005</v>
      </c>
      <c r="E33" s="103">
        <v>4532743</v>
      </c>
      <c r="F33" s="105">
        <v>117.6</v>
      </c>
      <c r="G33" s="104">
        <v>121.3</v>
      </c>
      <c r="H33" s="105">
        <v>142.5</v>
      </c>
      <c r="I33" s="34"/>
      <c r="J33" s="1">
        <f t="shared" si="3"/>
        <v>2.5</v>
      </c>
      <c r="K33" s="1">
        <f t="shared" si="3"/>
        <v>155.1</v>
      </c>
      <c r="L33" s="1">
        <f t="shared" si="3"/>
        <v>3.8</v>
      </c>
      <c r="M33" s="11">
        <f t="shared" si="4"/>
        <v>115.1</v>
      </c>
      <c r="N33" s="11">
        <f t="shared" si="4"/>
        <v>-33.799999999999997</v>
      </c>
      <c r="O33" s="11">
        <f t="shared" si="4"/>
        <v>138.69999999999999</v>
      </c>
    </row>
    <row r="34" spans="2:15" s="1" customFormat="1" ht="21.95" customHeight="1" x14ac:dyDescent="0.2">
      <c r="B34" s="55"/>
      <c r="C34" s="55"/>
      <c r="D34" s="55"/>
      <c r="E34" s="55"/>
      <c r="F34" s="55"/>
      <c r="G34" s="55"/>
      <c r="I34" s="34"/>
      <c r="J34" s="1">
        <f>ROUND('tabl 41(2)'!C6/C78*100,1)</f>
        <v>4.5999999999999996</v>
      </c>
      <c r="K34" s="1">
        <f>ROUND('tabl 41(2)'!D6/D78*100,1)</f>
        <v>112.7</v>
      </c>
      <c r="L34" s="1">
        <f>ROUND('tabl 41(2)'!E6/E78*100,1)</f>
        <v>5.0999999999999996</v>
      </c>
      <c r="M34" s="11">
        <f>'tabl 41(2)'!F6-J34</f>
        <v>89.4</v>
      </c>
      <c r="N34" s="11">
        <f>'tabl 41(2)'!G6-K34</f>
        <v>-36.299999999999997</v>
      </c>
      <c r="O34" s="11">
        <f>'tabl 41(2)'!H6-L34</f>
        <v>66.7</v>
      </c>
    </row>
    <row r="35" spans="2:15" s="1" customFormat="1" ht="21.95" customHeight="1" x14ac:dyDescent="0.25">
      <c r="B35" s="166" t="s">
        <v>87</v>
      </c>
      <c r="I35" s="34"/>
      <c r="J35" s="1">
        <f>ROUND('tabl 41(2)'!C7/C79*100,1)</f>
        <v>4.5999999999999996</v>
      </c>
      <c r="K35" s="1">
        <f>ROUND('tabl 41(2)'!D7/D79*100,1)</f>
        <v>111.8</v>
      </c>
      <c r="L35" s="1">
        <f>ROUND('tabl 41(2)'!E7/E79*100,1)</f>
        <v>5.2</v>
      </c>
      <c r="M35" s="11">
        <f>'tabl 41(2)'!F7-J35</f>
        <v>89.2</v>
      </c>
      <c r="N35" s="11">
        <f>'tabl 41(2)'!G7-K35</f>
        <v>-35.599999999999994</v>
      </c>
      <c r="O35" s="11">
        <f>'tabl 41(2)'!H7-L35</f>
        <v>66.3</v>
      </c>
    </row>
    <row r="36" spans="2:15" s="1" customFormat="1" ht="21.95" customHeight="1" x14ac:dyDescent="0.2">
      <c r="I36" s="34"/>
      <c r="J36" s="1">
        <f>ROUND('tabl 41(2)'!C8/C80*100,1)</f>
        <v>4.5999999999999996</v>
      </c>
      <c r="K36" s="1">
        <f>ROUND('tabl 41(2)'!D8/D80*100,1)</f>
        <v>111.5</v>
      </c>
      <c r="L36" s="1">
        <f>ROUND('tabl 41(2)'!E8/E80*100,1)</f>
        <v>5.2</v>
      </c>
      <c r="M36" s="11">
        <f>'tabl 41(2)'!F8-J36</f>
        <v>85.300000000000011</v>
      </c>
      <c r="N36" s="11">
        <f>'tabl 41(2)'!G8-K36</f>
        <v>-33.700000000000003</v>
      </c>
      <c r="O36" s="11">
        <f>'tabl 41(2)'!H8-L36</f>
        <v>64.8</v>
      </c>
    </row>
    <row r="37" spans="2:15" s="1" customFormat="1" ht="21.95" customHeight="1" x14ac:dyDescent="0.2">
      <c r="I37" s="34"/>
      <c r="J37" s="1">
        <f>ROUND('tabl 41(2)'!C9/C81*100,1)</f>
        <v>4.5</v>
      </c>
      <c r="K37" s="1">
        <f>ROUND('tabl 41(2)'!D9/D81*100,1)</f>
        <v>117.2</v>
      </c>
      <c r="L37" s="1">
        <f>ROUND('tabl 41(2)'!E9/E81*100,1)</f>
        <v>5.3</v>
      </c>
      <c r="M37" s="11">
        <f>'tabl 41(2)'!F9-J37</f>
        <v>296.10000000000002</v>
      </c>
      <c r="N37" s="11">
        <f>'tabl 41(2)'!G9-K37</f>
        <v>-62.900000000000006</v>
      </c>
      <c r="O37" s="11">
        <f>'tabl 41(2)'!H9-L37</f>
        <v>157.6</v>
      </c>
    </row>
    <row r="38" spans="2:15" s="1" customFormat="1" ht="21.95" customHeight="1" x14ac:dyDescent="0.2">
      <c r="I38" s="34"/>
      <c r="J38" s="1">
        <f>ROUND('tabl 41(2)'!C10/C82*100,1)</f>
        <v>2.4</v>
      </c>
      <c r="K38" s="1">
        <f>ROUND('tabl 41(2)'!D10/D82*100,1)</f>
        <v>111.9</v>
      </c>
      <c r="L38" s="1">
        <f>ROUND('tabl 41(2)'!E10/E82*100,1)</f>
        <v>2.6</v>
      </c>
      <c r="M38" s="11">
        <f>'tabl 41(2)'!F10-J38</f>
        <v>105.6</v>
      </c>
      <c r="N38" s="11">
        <f>'tabl 41(2)'!G10-K38</f>
        <v>3.6999999999999886</v>
      </c>
      <c r="O38" s="11">
        <f>'tabl 41(2)'!H10-L38</f>
        <v>121.80000000000001</v>
      </c>
    </row>
    <row r="39" spans="2:15" s="1" customFormat="1" ht="21.95" customHeight="1" x14ac:dyDescent="0.2">
      <c r="I39" s="34"/>
      <c r="J39" s="1">
        <f>ROUND('tabl 41(2)'!C11/C84*100,1)</f>
        <v>28</v>
      </c>
      <c r="K39" s="1">
        <f>ROUND('tabl 41(2)'!D11/D84*100,1)</f>
        <v>65.099999999999994</v>
      </c>
      <c r="L39" s="1">
        <f>ROUND('tabl 41(2)'!E11/E84*100,1)</f>
        <v>18.2</v>
      </c>
      <c r="M39" s="11">
        <f>'tabl 41(2)'!F11-J39</f>
        <v>43.2</v>
      </c>
      <c r="N39" s="11">
        <f>'tabl 41(2)'!G11-K39</f>
        <v>24.200000000000003</v>
      </c>
      <c r="O39" s="11">
        <f>'tabl 41(2)'!H11-L39</f>
        <v>45.3</v>
      </c>
    </row>
    <row r="40" spans="2:15" s="1" customFormat="1" ht="21.95" customHeight="1" x14ac:dyDescent="0.2">
      <c r="I40" s="34"/>
      <c r="M40" s="11"/>
      <c r="N40" s="11"/>
      <c r="O40" s="11"/>
    </row>
    <row r="41" spans="2:15" s="1" customFormat="1" ht="21.95" customHeight="1" x14ac:dyDescent="0.2">
      <c r="I41" s="34"/>
      <c r="M41" s="11"/>
      <c r="N41" s="11"/>
      <c r="O41" s="11"/>
    </row>
    <row r="42" spans="2:15" s="1" customFormat="1" ht="14.25" x14ac:dyDescent="0.2">
      <c r="B42" s="58"/>
      <c r="C42" s="37"/>
      <c r="D42" s="50"/>
      <c r="E42" s="37"/>
      <c r="F42" s="50"/>
      <c r="G42" s="50"/>
      <c r="H42" s="50"/>
      <c r="J42" s="1">
        <f t="shared" ref="J42:L44" si="5">ROUND(C42/C85*100,1)</f>
        <v>0</v>
      </c>
      <c r="K42" s="1">
        <f t="shared" si="5"/>
        <v>0</v>
      </c>
      <c r="L42" s="1">
        <f t="shared" si="5"/>
        <v>0</v>
      </c>
      <c r="M42" s="11">
        <f t="shared" ref="M42:O46" si="6">F42-J42</f>
        <v>0</v>
      </c>
      <c r="N42" s="11">
        <f t="shared" si="6"/>
        <v>0</v>
      </c>
      <c r="O42" s="11">
        <f t="shared" si="6"/>
        <v>0</v>
      </c>
    </row>
    <row r="43" spans="2:15" s="1" customFormat="1" ht="14.25" x14ac:dyDescent="0.2">
      <c r="B43" s="59"/>
      <c r="C43" s="37"/>
      <c r="D43" s="50"/>
      <c r="E43" s="37"/>
      <c r="F43" s="50"/>
      <c r="G43" s="50"/>
      <c r="H43" s="50"/>
      <c r="J43" s="1">
        <f t="shared" si="5"/>
        <v>0</v>
      </c>
      <c r="K43" s="1">
        <f t="shared" si="5"/>
        <v>0</v>
      </c>
      <c r="L43" s="1">
        <f t="shared" si="5"/>
        <v>0</v>
      </c>
      <c r="M43" s="11">
        <f t="shared" si="6"/>
        <v>0</v>
      </c>
      <c r="N43" s="11">
        <f t="shared" si="6"/>
        <v>0</v>
      </c>
      <c r="O43" s="11">
        <f t="shared" si="6"/>
        <v>0</v>
      </c>
    </row>
    <row r="44" spans="2:15" s="1" customFormat="1" ht="14.25" x14ac:dyDescent="0.2">
      <c r="B44" s="59"/>
      <c r="C44" s="37"/>
      <c r="D44" s="50"/>
      <c r="E44" s="37"/>
      <c r="F44" s="50"/>
      <c r="G44" s="50"/>
      <c r="H44" s="50"/>
      <c r="J44" s="1">
        <f t="shared" si="5"/>
        <v>0</v>
      </c>
      <c r="K44" s="1">
        <f t="shared" si="5"/>
        <v>0</v>
      </c>
      <c r="L44" s="1">
        <f t="shared" si="5"/>
        <v>0</v>
      </c>
      <c r="M44" s="11">
        <f t="shared" si="6"/>
        <v>0</v>
      </c>
      <c r="N44" s="11">
        <f t="shared" si="6"/>
        <v>0</v>
      </c>
      <c r="O44" s="11">
        <f t="shared" si="6"/>
        <v>0</v>
      </c>
    </row>
    <row r="45" spans="2:15" s="19" customFormat="1" ht="14.25" x14ac:dyDescent="0.2">
      <c r="B45" s="61"/>
      <c r="C45" s="37"/>
      <c r="D45" s="51"/>
      <c r="E45" s="37"/>
      <c r="F45" s="50"/>
      <c r="G45" s="50"/>
      <c r="H45" s="50"/>
      <c r="J45" s="1"/>
      <c r="K45" s="1"/>
      <c r="L45" s="1"/>
      <c r="M45" s="11"/>
      <c r="N45" s="11"/>
      <c r="O45" s="11"/>
    </row>
    <row r="46" spans="2:15" s="1" customFormat="1" ht="14.25" x14ac:dyDescent="0.2">
      <c r="B46" s="60"/>
      <c r="C46" s="37"/>
      <c r="D46" s="50"/>
      <c r="E46" s="37"/>
      <c r="F46" s="50"/>
      <c r="G46" s="50"/>
      <c r="H46" s="50"/>
      <c r="J46" s="1">
        <f>ROUND(C46/C89*100,1)</f>
        <v>0</v>
      </c>
      <c r="K46" s="1">
        <f>ROUND(D46/D89*100,1)</f>
        <v>0</v>
      </c>
      <c r="L46" s="1">
        <f>ROUND(E46/E89*100,1)</f>
        <v>0</v>
      </c>
      <c r="M46" s="11">
        <f t="shared" si="6"/>
        <v>0</v>
      </c>
      <c r="N46" s="11">
        <f t="shared" si="6"/>
        <v>0</v>
      </c>
      <c r="O46" s="11">
        <f t="shared" si="6"/>
        <v>0</v>
      </c>
    </row>
    <row r="47" spans="2:15" s="1" customFormat="1" ht="14.25" x14ac:dyDescent="0.2">
      <c r="B47" s="27"/>
      <c r="C47" s="37"/>
      <c r="D47" s="51"/>
      <c r="E47" s="37"/>
      <c r="F47" s="50"/>
      <c r="G47" s="50"/>
      <c r="H47" s="50"/>
    </row>
    <row r="48" spans="2:15" x14ac:dyDescent="0.2">
      <c r="C48" s="28"/>
      <c r="D48" s="29"/>
      <c r="E48" s="28"/>
      <c r="F48" s="30"/>
      <c r="G48" s="30"/>
      <c r="H48" s="30"/>
    </row>
    <row r="49" spans="2:8" ht="12.75" hidden="1" customHeight="1" x14ac:dyDescent="0.2">
      <c r="B49" s="84">
        <v>2005</v>
      </c>
      <c r="C49" s="86"/>
      <c r="D49" s="87"/>
      <c r="E49" s="86"/>
    </row>
    <row r="50" spans="2:8" ht="12.75" hidden="1" customHeight="1" x14ac:dyDescent="0.2">
      <c r="B50" s="2" t="s">
        <v>7</v>
      </c>
      <c r="C50" s="84">
        <v>8328904</v>
      </c>
      <c r="D50" s="84">
        <v>32.299999999999997</v>
      </c>
      <c r="E50" s="84">
        <v>269278459</v>
      </c>
    </row>
    <row r="51" spans="2:8" ht="12.75" hidden="1" customHeight="1" x14ac:dyDescent="0.2">
      <c r="B51" s="12" t="s">
        <v>8</v>
      </c>
      <c r="C51" s="8">
        <v>7916767</v>
      </c>
      <c r="D51" s="9">
        <v>31.5</v>
      </c>
      <c r="E51" s="8">
        <v>249003109</v>
      </c>
      <c r="F51" s="31"/>
      <c r="G51" s="31"/>
      <c r="H51" s="31"/>
    </row>
    <row r="52" spans="2:8" ht="12.75" hidden="1" customHeight="1" x14ac:dyDescent="0.2">
      <c r="B52" s="13" t="s">
        <v>9</v>
      </c>
      <c r="C52" s="8">
        <v>6480320</v>
      </c>
      <c r="D52" s="9">
        <v>32.4</v>
      </c>
      <c r="E52" s="8">
        <v>209839580</v>
      </c>
      <c r="F52" s="31"/>
      <c r="G52" s="31"/>
      <c r="H52" s="31"/>
    </row>
    <row r="53" spans="2:8" ht="12.75" hidden="1" customHeight="1" x14ac:dyDescent="0.2">
      <c r="B53" s="16" t="s">
        <v>10</v>
      </c>
      <c r="C53" s="8">
        <v>2218093</v>
      </c>
      <c r="D53" s="32">
        <v>39.5</v>
      </c>
      <c r="E53" s="8">
        <v>87714338</v>
      </c>
      <c r="F53" s="31"/>
      <c r="G53" s="31"/>
      <c r="H53" s="31"/>
    </row>
    <row r="54" spans="2:8" ht="12.75" hidden="1" customHeight="1" x14ac:dyDescent="0.2">
      <c r="B54" s="17" t="s">
        <v>11</v>
      </c>
      <c r="C54" s="8">
        <v>1851002</v>
      </c>
      <c r="D54" s="32">
        <v>41.2</v>
      </c>
      <c r="E54" s="8">
        <v>76321239</v>
      </c>
      <c r="F54" s="31"/>
      <c r="G54" s="31"/>
      <c r="H54" s="31"/>
    </row>
    <row r="55" spans="2:8" ht="12.75" hidden="1" customHeight="1" x14ac:dyDescent="0.2">
      <c r="B55" s="17" t="s">
        <v>12</v>
      </c>
      <c r="C55" s="8">
        <v>367091</v>
      </c>
      <c r="D55" s="33">
        <v>31</v>
      </c>
      <c r="E55" s="34">
        <v>11393099</v>
      </c>
      <c r="F55" s="31"/>
      <c r="G55" s="31"/>
      <c r="H55" s="31"/>
    </row>
    <row r="56" spans="2:8" ht="12.75" hidden="1" customHeight="1" x14ac:dyDescent="0.2">
      <c r="B56" s="16" t="s">
        <v>13</v>
      </c>
      <c r="C56" s="8">
        <v>1415336</v>
      </c>
      <c r="D56" s="33">
        <v>24.1</v>
      </c>
      <c r="E56" s="34">
        <v>34043116</v>
      </c>
      <c r="F56" s="31"/>
      <c r="G56" s="31"/>
      <c r="H56" s="31"/>
    </row>
    <row r="57" spans="2:8" ht="12.75" hidden="1" customHeight="1" x14ac:dyDescent="0.2">
      <c r="B57" s="16" t="s">
        <v>14</v>
      </c>
      <c r="C57" s="8">
        <v>1113143</v>
      </c>
      <c r="D57" s="33">
        <v>32.200000000000003</v>
      </c>
      <c r="E57" s="34">
        <v>35811556</v>
      </c>
      <c r="F57" s="31"/>
      <c r="G57" s="31"/>
      <c r="H57" s="31"/>
    </row>
    <row r="58" spans="2:8" ht="12.75" hidden="1" customHeight="1" x14ac:dyDescent="0.2">
      <c r="B58" s="17" t="s">
        <v>15</v>
      </c>
      <c r="C58" s="8">
        <v>144497</v>
      </c>
      <c r="D58" s="32">
        <v>38.200000000000003</v>
      </c>
      <c r="E58" s="8">
        <v>5523890</v>
      </c>
      <c r="F58" s="31"/>
      <c r="G58" s="31"/>
      <c r="H58" s="31"/>
    </row>
    <row r="59" spans="2:8" ht="12.75" hidden="1" customHeight="1" x14ac:dyDescent="0.2">
      <c r="B59" s="17" t="s">
        <v>16</v>
      </c>
      <c r="C59" s="8">
        <v>968646</v>
      </c>
      <c r="D59" s="33">
        <v>31.3</v>
      </c>
      <c r="E59" s="34">
        <v>30287666</v>
      </c>
      <c r="F59" s="31"/>
      <c r="G59" s="31"/>
      <c r="H59" s="31"/>
    </row>
    <row r="60" spans="2:8" ht="12.75" hidden="1" customHeight="1" x14ac:dyDescent="0.2">
      <c r="B60" s="16" t="s">
        <v>17</v>
      </c>
      <c r="C60" s="8">
        <v>539211</v>
      </c>
      <c r="D60" s="33">
        <v>24.6</v>
      </c>
      <c r="E60" s="34">
        <v>13241342</v>
      </c>
      <c r="F60" s="31"/>
      <c r="G60" s="31"/>
      <c r="H60" s="31"/>
    </row>
    <row r="61" spans="2:8" ht="12.75" hidden="1" customHeight="1" x14ac:dyDescent="0.2">
      <c r="B61" s="16" t="s">
        <v>18</v>
      </c>
      <c r="C61" s="8">
        <v>1194537</v>
      </c>
      <c r="D61" s="33">
        <v>32.700000000000003</v>
      </c>
      <c r="E61" s="34">
        <v>39029228</v>
      </c>
      <c r="F61" s="31"/>
      <c r="G61" s="31"/>
      <c r="H61" s="31"/>
    </row>
    <row r="62" spans="2:8" ht="12.75" hidden="1" customHeight="1" x14ac:dyDescent="0.2">
      <c r="B62" s="17" t="s">
        <v>19</v>
      </c>
      <c r="C62" s="8">
        <v>1076286</v>
      </c>
      <c r="D62" s="32">
        <v>33.299999999999997</v>
      </c>
      <c r="E62" s="8">
        <v>35854313</v>
      </c>
      <c r="F62" s="31"/>
      <c r="G62" s="31"/>
      <c r="H62" s="31"/>
    </row>
    <row r="63" spans="2:8" ht="12.75" hidden="1" customHeight="1" x14ac:dyDescent="0.2">
      <c r="B63" s="17" t="s">
        <v>20</v>
      </c>
      <c r="C63" s="8">
        <v>118250</v>
      </c>
      <c r="D63" s="33">
        <v>26.8</v>
      </c>
      <c r="E63" s="34">
        <v>3174915</v>
      </c>
      <c r="F63" s="31"/>
      <c r="G63" s="31"/>
      <c r="H63" s="31"/>
    </row>
    <row r="64" spans="2:8" ht="12.75" hidden="1" customHeight="1" x14ac:dyDescent="0.2">
      <c r="B64" s="16" t="s">
        <v>21</v>
      </c>
      <c r="C64" s="8">
        <v>1436447</v>
      </c>
      <c r="D64" s="33">
        <v>27.3</v>
      </c>
      <c r="E64" s="34">
        <v>39163529</v>
      </c>
      <c r="F64" s="31"/>
      <c r="G64" s="31"/>
      <c r="H64" s="31"/>
    </row>
    <row r="65" spans="2:8" ht="12.75" hidden="1" customHeight="1" x14ac:dyDescent="0.2">
      <c r="B65" s="17" t="s">
        <v>19</v>
      </c>
      <c r="C65" s="8">
        <v>65597</v>
      </c>
      <c r="D65" s="32">
        <v>30.4</v>
      </c>
      <c r="E65" s="8">
        <v>1993259</v>
      </c>
      <c r="F65" s="31"/>
      <c r="G65" s="31"/>
      <c r="H65" s="31"/>
    </row>
    <row r="66" spans="2:8" ht="12.75" hidden="1" customHeight="1" x14ac:dyDescent="0.2">
      <c r="B66" s="17" t="s">
        <v>20</v>
      </c>
      <c r="C66" s="8">
        <v>1370850</v>
      </c>
      <c r="D66" s="33">
        <v>27.1</v>
      </c>
      <c r="E66" s="34">
        <v>37170270</v>
      </c>
      <c r="F66" s="31"/>
      <c r="G66" s="31"/>
      <c r="H66" s="31"/>
    </row>
    <row r="67" spans="2:8" ht="12.75" hidden="1" customHeight="1" x14ac:dyDescent="0.2">
      <c r="B67" s="16" t="s">
        <v>22</v>
      </c>
      <c r="C67" s="8">
        <v>67531</v>
      </c>
      <c r="D67" s="33">
        <v>10.7</v>
      </c>
      <c r="E67" s="34">
        <v>720957</v>
      </c>
      <c r="F67" s="31"/>
      <c r="G67" s="31"/>
      <c r="H67" s="31"/>
    </row>
    <row r="68" spans="2:8" ht="12.75" hidden="1" customHeight="1" x14ac:dyDescent="0.2">
      <c r="B68" s="16" t="s">
        <v>23</v>
      </c>
      <c r="C68" s="8">
        <v>3958</v>
      </c>
      <c r="D68" s="33">
        <v>17.899999999999999</v>
      </c>
      <c r="E68" s="34">
        <v>70659</v>
      </c>
      <c r="F68" s="31"/>
      <c r="G68" s="31"/>
      <c r="H68" s="31"/>
    </row>
    <row r="69" spans="2:8" ht="12.75" hidden="1" customHeight="1" x14ac:dyDescent="0.2">
      <c r="B69" s="16" t="s">
        <v>24</v>
      </c>
      <c r="C69" s="8">
        <v>1306</v>
      </c>
      <c r="D69" s="33">
        <v>22.8</v>
      </c>
      <c r="E69" s="34">
        <v>29713</v>
      </c>
      <c r="F69" s="31"/>
      <c r="G69" s="31"/>
      <c r="H69" s="31"/>
    </row>
    <row r="70" spans="2:8" ht="12.75" hidden="1" customHeight="1" x14ac:dyDescent="0.2">
      <c r="B70" s="16" t="s">
        <v>25</v>
      </c>
      <c r="C70" s="8">
        <v>339342</v>
      </c>
      <c r="D70" s="33">
        <v>57.3</v>
      </c>
      <c r="E70" s="34">
        <v>19454021</v>
      </c>
      <c r="F70" s="31"/>
      <c r="G70" s="31"/>
      <c r="H70" s="31"/>
    </row>
    <row r="71" spans="2:8" ht="12.75" hidden="1" customHeight="1" x14ac:dyDescent="0.2">
      <c r="B71" s="16" t="s">
        <v>26</v>
      </c>
      <c r="C71" s="8">
        <v>32507</v>
      </c>
      <c r="D71" s="33">
        <v>20.399999999999999</v>
      </c>
      <c r="E71" s="34">
        <v>663735</v>
      </c>
      <c r="F71" s="31"/>
      <c r="G71" s="31"/>
      <c r="H71" s="31"/>
    </row>
    <row r="72" spans="2:8" ht="12.75" hidden="1" customHeight="1" x14ac:dyDescent="0.2">
      <c r="B72" s="18" t="s">
        <v>1</v>
      </c>
      <c r="C72" s="8"/>
      <c r="D72" s="33"/>
      <c r="E72" s="34"/>
      <c r="F72" s="31"/>
      <c r="G72" s="31"/>
      <c r="H72" s="31"/>
    </row>
    <row r="73" spans="2:8" ht="12.75" hidden="1" customHeight="1" x14ac:dyDescent="0.2">
      <c r="B73" s="20" t="s">
        <v>27</v>
      </c>
      <c r="C73" s="35">
        <v>15031</v>
      </c>
      <c r="D73" s="36">
        <v>22.6</v>
      </c>
      <c r="E73" s="37">
        <v>338968</v>
      </c>
      <c r="F73" s="31"/>
      <c r="G73" s="31"/>
      <c r="H73" s="31"/>
    </row>
    <row r="74" spans="2:8" ht="12.75" hidden="1" customHeight="1" x14ac:dyDescent="0.2">
      <c r="B74" s="20" t="s">
        <v>28</v>
      </c>
      <c r="C74" s="38">
        <v>15900</v>
      </c>
      <c r="D74" s="39">
        <v>18.100000000000001</v>
      </c>
      <c r="E74" s="34">
        <v>287431</v>
      </c>
      <c r="F74" s="31"/>
      <c r="G74" s="31"/>
      <c r="H74" s="31"/>
    </row>
    <row r="75" spans="2:8" ht="12.75" hidden="1" customHeight="1" x14ac:dyDescent="0.2">
      <c r="B75" s="20" t="s">
        <v>29</v>
      </c>
      <c r="C75" s="38">
        <v>1340</v>
      </c>
      <c r="D75" s="39">
        <v>24.9</v>
      </c>
      <c r="E75" s="34">
        <v>33372</v>
      </c>
      <c r="F75" s="31"/>
      <c r="G75" s="31"/>
      <c r="H75" s="31"/>
    </row>
    <row r="76" spans="2:8" ht="12.75" hidden="1" customHeight="1" x14ac:dyDescent="0.2">
      <c r="B76" s="16" t="s">
        <v>30</v>
      </c>
      <c r="C76" s="38">
        <v>588184</v>
      </c>
      <c r="D76" s="39">
        <v>176</v>
      </c>
      <c r="E76" s="34">
        <v>103692526</v>
      </c>
      <c r="F76" s="31"/>
      <c r="G76" s="31"/>
      <c r="H76" s="31"/>
    </row>
    <row r="77" spans="2:8" ht="12.75" hidden="1" customHeight="1" x14ac:dyDescent="0.2">
      <c r="B77" s="16" t="s">
        <v>31</v>
      </c>
      <c r="C77" s="38">
        <v>286179</v>
      </c>
      <c r="D77" s="39">
        <v>416</v>
      </c>
      <c r="E77" s="34">
        <v>119124440</v>
      </c>
      <c r="F77" s="31"/>
      <c r="G77" s="31">
        <v>416</v>
      </c>
      <c r="H77" s="31">
        <v>119124440</v>
      </c>
    </row>
    <row r="78" spans="2:8" ht="14.25" hidden="1" customHeight="1" x14ac:dyDescent="0.2">
      <c r="B78" s="16" t="s">
        <v>39</v>
      </c>
      <c r="C78" s="14">
        <v>569220</v>
      </c>
      <c r="D78" s="40">
        <v>25.9</v>
      </c>
      <c r="E78" s="41">
        <v>14736262</v>
      </c>
      <c r="F78" s="34"/>
      <c r="G78" s="34"/>
      <c r="H78" s="34"/>
    </row>
    <row r="79" spans="2:8" ht="12.75" hidden="1" customHeight="1" x14ac:dyDescent="0.2">
      <c r="B79" s="16" t="s">
        <v>32</v>
      </c>
      <c r="C79" s="10">
        <v>550200</v>
      </c>
      <c r="D79" s="42">
        <v>26.3</v>
      </c>
      <c r="E79" s="8">
        <v>14497557</v>
      </c>
      <c r="F79" s="31"/>
      <c r="G79" s="31"/>
      <c r="H79" s="31"/>
    </row>
    <row r="80" spans="2:8" ht="12.75" hidden="1" customHeight="1" x14ac:dyDescent="0.2">
      <c r="B80" s="20" t="s">
        <v>15</v>
      </c>
      <c r="C80" s="10">
        <v>516757</v>
      </c>
      <c r="D80" s="42">
        <v>27</v>
      </c>
      <c r="E80" s="8">
        <v>13952851</v>
      </c>
      <c r="F80" s="31"/>
      <c r="G80" s="31"/>
      <c r="H80" s="31"/>
    </row>
    <row r="81" spans="2:14" ht="12.75" hidden="1" customHeight="1" x14ac:dyDescent="0.2">
      <c r="B81" s="20" t="s">
        <v>16</v>
      </c>
      <c r="C81" s="8">
        <v>33442</v>
      </c>
      <c r="D81" s="33">
        <v>16.3</v>
      </c>
      <c r="E81" s="34">
        <v>544706</v>
      </c>
      <c r="F81" s="31"/>
      <c r="G81" s="31"/>
      <c r="H81" s="31"/>
    </row>
    <row r="82" spans="2:14" ht="12.75" hidden="1" customHeight="1" x14ac:dyDescent="0.2">
      <c r="B82" s="16" t="s">
        <v>33</v>
      </c>
      <c r="C82" s="10">
        <v>19020</v>
      </c>
      <c r="D82" s="43">
        <v>12.6</v>
      </c>
      <c r="E82" s="38">
        <v>238705</v>
      </c>
      <c r="F82" s="31"/>
      <c r="G82" s="31"/>
      <c r="H82" s="31"/>
    </row>
    <row r="83" spans="2:14" ht="12.75" hidden="1" customHeight="1" x14ac:dyDescent="0.2">
      <c r="B83" s="18" t="s">
        <v>1</v>
      </c>
      <c r="C83" s="8"/>
      <c r="D83" s="33"/>
      <c r="E83" s="34"/>
      <c r="F83" s="31"/>
      <c r="G83" s="31"/>
      <c r="H83" s="31"/>
    </row>
    <row r="84" spans="2:14" ht="12.75" hidden="1" customHeight="1" x14ac:dyDescent="0.2">
      <c r="B84" s="26" t="s">
        <v>34</v>
      </c>
      <c r="C84" s="24">
        <v>1016</v>
      </c>
      <c r="D84" s="15">
        <v>16.600000000000001</v>
      </c>
      <c r="E84" s="44">
        <v>16848</v>
      </c>
      <c r="F84" s="31"/>
      <c r="G84" s="31"/>
      <c r="H84" s="31"/>
    </row>
    <row r="85" spans="2:14" ht="12.75" hidden="1" customHeight="1" x14ac:dyDescent="0.2">
      <c r="B85" s="25" t="s">
        <v>40</v>
      </c>
      <c r="C85" s="45">
        <v>5972</v>
      </c>
      <c r="D85" s="39">
        <v>23.6</v>
      </c>
      <c r="E85" s="34">
        <v>140707</v>
      </c>
      <c r="F85" s="31">
        <v>5972</v>
      </c>
      <c r="G85" s="31">
        <v>23.6</v>
      </c>
      <c r="H85" s="31">
        <v>140707</v>
      </c>
    </row>
    <row r="86" spans="2:14" ht="12.75" hidden="1" customHeight="1" x14ac:dyDescent="0.2">
      <c r="B86" s="2" t="s">
        <v>36</v>
      </c>
      <c r="C86" s="46">
        <v>195</v>
      </c>
      <c r="D86" s="47">
        <v>23.9</v>
      </c>
      <c r="E86" s="41">
        <v>4661</v>
      </c>
      <c r="F86" s="34">
        <v>195</v>
      </c>
      <c r="G86" s="31">
        <v>23.9</v>
      </c>
      <c r="H86" s="34">
        <v>4661</v>
      </c>
    </row>
    <row r="87" spans="2:14" ht="12.75" hidden="1" customHeight="1" x14ac:dyDescent="0.2">
      <c r="B87" s="2" t="s">
        <v>37</v>
      </c>
      <c r="C87" s="46">
        <v>41804</v>
      </c>
      <c r="D87" s="47">
        <v>372</v>
      </c>
      <c r="E87" s="41">
        <v>15567283</v>
      </c>
      <c r="F87" s="34"/>
      <c r="G87" s="31"/>
      <c r="H87" s="34"/>
    </row>
    <row r="88" spans="2:14" ht="12.75" hidden="1" customHeight="1" x14ac:dyDescent="0.2">
      <c r="B88" s="18" t="s">
        <v>1</v>
      </c>
      <c r="C88" s="8"/>
      <c r="D88" s="48"/>
      <c r="E88" s="34"/>
      <c r="F88" s="31"/>
      <c r="G88" s="31"/>
      <c r="H88" s="31"/>
    </row>
    <row r="89" spans="2:14" ht="12.75" hidden="1" customHeight="1" x14ac:dyDescent="0.2">
      <c r="B89" s="26" t="s">
        <v>38</v>
      </c>
      <c r="C89" s="24">
        <v>30599</v>
      </c>
      <c r="D89" s="15">
        <v>402</v>
      </c>
      <c r="E89" s="37">
        <v>12300962</v>
      </c>
      <c r="F89" s="31"/>
      <c r="G89" s="31"/>
      <c r="H89" s="31"/>
    </row>
    <row r="90" spans="2:14" ht="12.75" hidden="1" customHeight="1" x14ac:dyDescent="0.2">
      <c r="C90" s="8"/>
      <c r="D90" s="48"/>
      <c r="E90" s="34"/>
      <c r="F90" s="31"/>
      <c r="G90" s="31"/>
      <c r="H90" s="31"/>
    </row>
    <row r="91" spans="2:14" ht="12.75" hidden="1" customHeight="1" x14ac:dyDescent="0.2"/>
    <row r="92" spans="2:14" ht="12.75" hidden="1" customHeight="1" x14ac:dyDescent="0.2">
      <c r="B92" s="84">
        <v>2006</v>
      </c>
    </row>
    <row r="93" spans="2:14" ht="18.75" hidden="1" customHeight="1" x14ac:dyDescent="0.2">
      <c r="B93" s="49" t="s">
        <v>31</v>
      </c>
      <c r="C93" s="84">
        <v>262046</v>
      </c>
      <c r="D93" s="84">
        <v>438</v>
      </c>
      <c r="E93" s="84">
        <v>114748201</v>
      </c>
    </row>
    <row r="94" spans="2:14" s="92" customFormat="1" ht="18.75" hidden="1" customHeight="1" x14ac:dyDescent="0.2">
      <c r="B94" s="16" t="s">
        <v>39</v>
      </c>
      <c r="C94" s="88">
        <v>657860</v>
      </c>
      <c r="D94" s="88">
        <v>25.6</v>
      </c>
      <c r="E94" s="88">
        <v>16818442</v>
      </c>
      <c r="F94" s="84"/>
      <c r="G94" s="84"/>
      <c r="H94" s="84"/>
    </row>
    <row r="95" spans="2:14" s="83" customFormat="1" ht="18.75" hidden="1" customHeight="1" x14ac:dyDescent="0.2">
      <c r="B95" s="16" t="s">
        <v>32</v>
      </c>
      <c r="C95" s="89">
        <v>623853</v>
      </c>
      <c r="D95" s="90">
        <v>26.5</v>
      </c>
      <c r="E95" s="90">
        <v>16515249</v>
      </c>
      <c r="F95" s="91"/>
      <c r="G95" s="91"/>
      <c r="H95" s="91"/>
      <c r="J95" s="92"/>
      <c r="K95" s="50"/>
      <c r="L95" s="51"/>
      <c r="M95" s="50"/>
      <c r="N95" s="50"/>
    </row>
    <row r="96" spans="2:14" s="92" customFormat="1" ht="18.75" hidden="1" customHeight="1" x14ac:dyDescent="0.2">
      <c r="B96" s="20" t="s">
        <v>15</v>
      </c>
      <c r="C96" s="89">
        <v>581421</v>
      </c>
      <c r="D96" s="93">
        <v>27.4</v>
      </c>
      <c r="E96" s="93">
        <v>15923238</v>
      </c>
      <c r="F96" s="91"/>
      <c r="G96" s="91"/>
      <c r="H96" s="91"/>
      <c r="K96" s="50"/>
      <c r="L96" s="51"/>
      <c r="M96" s="50"/>
      <c r="N96" s="50"/>
    </row>
    <row r="97" spans="2:14" s="92" customFormat="1" ht="18.75" hidden="1" customHeight="1" x14ac:dyDescent="0.2">
      <c r="B97" s="20" t="s">
        <v>16</v>
      </c>
      <c r="C97" s="89">
        <v>42432</v>
      </c>
      <c r="D97" s="93">
        <v>14</v>
      </c>
      <c r="E97" s="93">
        <v>592011</v>
      </c>
      <c r="F97" s="91"/>
      <c r="G97" s="91"/>
      <c r="H97" s="91"/>
      <c r="K97" s="83"/>
      <c r="L97" s="83"/>
      <c r="M97" s="91"/>
      <c r="N97" s="91"/>
    </row>
    <row r="98" spans="2:14" s="92" customFormat="1" ht="18.75" hidden="1" customHeight="1" x14ac:dyDescent="0.2">
      <c r="B98" s="16" t="s">
        <v>33</v>
      </c>
      <c r="C98" s="89">
        <v>34007</v>
      </c>
      <c r="D98" s="89">
        <v>8.9</v>
      </c>
      <c r="E98" s="89">
        <v>303193</v>
      </c>
      <c r="F98" s="91"/>
      <c r="G98" s="91"/>
      <c r="H98" s="91"/>
      <c r="K98" s="91"/>
      <c r="L98" s="91"/>
      <c r="M98" s="91"/>
      <c r="N98" s="91"/>
    </row>
    <row r="99" spans="2:14" s="92" customFormat="1" ht="18.75" hidden="1" customHeight="1" x14ac:dyDescent="0.2">
      <c r="B99" s="18" t="s">
        <v>1</v>
      </c>
      <c r="C99" s="89"/>
      <c r="D99" s="89"/>
      <c r="E99" s="89"/>
      <c r="F99" s="91"/>
      <c r="G99" s="91"/>
      <c r="H99" s="91"/>
      <c r="K99" s="91"/>
      <c r="L99" s="91"/>
      <c r="M99" s="91"/>
      <c r="N99" s="91"/>
    </row>
    <row r="100" spans="2:14" ht="17.100000000000001" hidden="1" customHeight="1" x14ac:dyDescent="0.2">
      <c r="B100" s="26" t="s">
        <v>34</v>
      </c>
      <c r="C100" s="89">
        <v>1391</v>
      </c>
      <c r="D100" s="89">
        <v>9.6999999999999993</v>
      </c>
      <c r="E100" s="89">
        <v>13482</v>
      </c>
      <c r="F100" s="83"/>
      <c r="G100" s="83"/>
      <c r="H100" s="83"/>
      <c r="J100" s="92"/>
      <c r="K100" s="92"/>
      <c r="L100" s="92"/>
    </row>
    <row r="101" spans="2:14" ht="17.100000000000001" hidden="1" customHeight="1" x14ac:dyDescent="0.2">
      <c r="C101" s="89"/>
      <c r="D101" s="89"/>
      <c r="E101" s="89"/>
    </row>
    <row r="102" spans="2:14" ht="17.100000000000001" customHeight="1" x14ac:dyDescent="0.2"/>
    <row r="103" spans="2:14" ht="17.100000000000001" customHeight="1" x14ac:dyDescent="0.2">
      <c r="C103" s="86"/>
      <c r="D103" s="86"/>
      <c r="E103" s="86"/>
    </row>
    <row r="104" spans="2:14" ht="15.75" customHeight="1" x14ac:dyDescent="0.2">
      <c r="C104" s="86"/>
      <c r="D104" s="86"/>
      <c r="E104" s="86"/>
    </row>
    <row r="105" spans="2:14" ht="15.75" customHeight="1" x14ac:dyDescent="0.2">
      <c r="C105" s="86"/>
      <c r="D105" s="86"/>
      <c r="E105" s="86"/>
    </row>
    <row r="106" spans="2:14" ht="15.75" customHeight="1" x14ac:dyDescent="0.2">
      <c r="C106" s="86"/>
      <c r="D106" s="86"/>
      <c r="E106" s="86"/>
    </row>
    <row r="107" spans="2:14" ht="15.75" customHeight="1" x14ac:dyDescent="0.2">
      <c r="C107" s="86"/>
      <c r="D107" s="86"/>
      <c r="E107" s="86"/>
    </row>
    <row r="108" spans="2:14" ht="17.100000000000001" customHeight="1" x14ac:dyDescent="0.2">
      <c r="C108" s="86"/>
      <c r="D108" s="86"/>
      <c r="E108" s="86"/>
    </row>
    <row r="109" spans="2:14" ht="17.100000000000001" customHeight="1" x14ac:dyDescent="0.2">
      <c r="C109" s="86"/>
      <c r="D109" s="86"/>
      <c r="E109" s="86"/>
    </row>
    <row r="110" spans="2:14" ht="17.100000000000001" customHeight="1" x14ac:dyDescent="0.2">
      <c r="C110" s="86"/>
      <c r="D110" s="86"/>
      <c r="E110" s="86"/>
    </row>
    <row r="111" spans="2:14" ht="17.100000000000001" customHeight="1" x14ac:dyDescent="0.2">
      <c r="C111" s="86"/>
      <c r="D111" s="86"/>
      <c r="E111" s="86"/>
    </row>
    <row r="112" spans="2:14" ht="24.75" customHeight="1" x14ac:dyDescent="0.2">
      <c r="C112" s="86"/>
      <c r="D112" s="86"/>
      <c r="E112" s="86"/>
    </row>
    <row r="113" spans="3:5" ht="17.100000000000001" customHeight="1" x14ac:dyDescent="0.2">
      <c r="C113" s="86"/>
      <c r="D113" s="86"/>
      <c r="E113" s="86"/>
    </row>
    <row r="114" spans="3:5" ht="17.100000000000001" customHeight="1" x14ac:dyDescent="0.2">
      <c r="C114" s="86"/>
      <c r="D114" s="86"/>
      <c r="E114" s="86"/>
    </row>
    <row r="115" spans="3:5" ht="17.100000000000001" customHeight="1" x14ac:dyDescent="0.2">
      <c r="C115" s="86"/>
      <c r="D115" s="86"/>
      <c r="E115" s="86"/>
    </row>
    <row r="116" spans="3:5" ht="17.100000000000001" customHeight="1" x14ac:dyDescent="0.2"/>
    <row r="117" spans="3:5" ht="17.100000000000001" customHeight="1" x14ac:dyDescent="0.2"/>
    <row r="118" spans="3:5" ht="17.100000000000001" customHeight="1" x14ac:dyDescent="0.2"/>
    <row r="119" spans="3:5" ht="17.100000000000001" customHeight="1" x14ac:dyDescent="0.2"/>
    <row r="120" spans="3:5" ht="17.100000000000001" customHeight="1" x14ac:dyDescent="0.2"/>
    <row r="121" spans="3:5" ht="17.100000000000001" customHeight="1" x14ac:dyDescent="0.2"/>
    <row r="122" spans="3:5" ht="17.100000000000001" customHeight="1" x14ac:dyDescent="0.2"/>
    <row r="123" spans="3:5" ht="17.100000000000001" customHeight="1" x14ac:dyDescent="0.2"/>
    <row r="124" spans="3:5" ht="17.100000000000001" customHeight="1" x14ac:dyDescent="0.2"/>
    <row r="125" spans="3:5" ht="17.100000000000001" customHeight="1" x14ac:dyDescent="0.2"/>
    <row r="126" spans="3:5" ht="17.100000000000001" customHeight="1" x14ac:dyDescent="0.2"/>
    <row r="127" spans="3:5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workbookViewId="0">
      <selection activeCell="D7" sqref="D7"/>
    </sheetView>
  </sheetViews>
  <sheetFormatPr defaultRowHeight="12.75" x14ac:dyDescent="0.2"/>
  <cols>
    <col min="1" max="1" width="2" style="80" customWidth="1"/>
    <col min="2" max="2" width="27.5703125" style="80" customWidth="1"/>
    <col min="3" max="3" width="13.5703125" style="80" customWidth="1"/>
    <col min="4" max="4" width="11.28515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3.42578125" style="83" customWidth="1"/>
    <col min="10" max="12" width="0" style="80" hidden="1" customWidth="1"/>
    <col min="13" max="15" width="6" style="80" hidden="1" customWidth="1"/>
    <col min="16" max="16" width="0" style="80" hidden="1" customWidth="1"/>
    <col min="17" max="16384" width="9.140625" style="80"/>
  </cols>
  <sheetData>
    <row r="1" spans="2:15" s="171" customFormat="1" ht="15.75" x14ac:dyDescent="0.25">
      <c r="B1" s="170">
        <v>80</v>
      </c>
      <c r="H1" s="172"/>
      <c r="I1" s="173"/>
    </row>
    <row r="2" spans="2:15" ht="20.25" customHeight="1" x14ac:dyDescent="0.2">
      <c r="B2" s="118" t="s">
        <v>106</v>
      </c>
      <c r="C2" s="55"/>
    </row>
    <row r="3" spans="2:15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15" ht="27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15" ht="12" customHeight="1" x14ac:dyDescent="0.25">
      <c r="B5" s="125"/>
      <c r="C5" s="123"/>
      <c r="D5" s="119"/>
      <c r="E5" s="123"/>
      <c r="F5" s="127"/>
      <c r="G5" s="124"/>
      <c r="H5" s="124"/>
    </row>
    <row r="6" spans="2:15" ht="24" customHeight="1" x14ac:dyDescent="0.25">
      <c r="B6" s="68" t="s">
        <v>74</v>
      </c>
      <c r="C6" s="112">
        <v>25932</v>
      </c>
      <c r="D6" s="109">
        <v>29.2</v>
      </c>
      <c r="E6" s="112">
        <v>756490</v>
      </c>
      <c r="F6" s="105">
        <v>94</v>
      </c>
      <c r="G6" s="105">
        <v>76.400000000000006</v>
      </c>
      <c r="H6" s="105">
        <v>71.8</v>
      </c>
    </row>
    <row r="7" spans="2:15" ht="24" customHeight="1" x14ac:dyDescent="0.25">
      <c r="B7" s="68" t="s">
        <v>32</v>
      </c>
      <c r="C7" s="103">
        <v>25485</v>
      </c>
      <c r="D7" s="104">
        <v>29.4</v>
      </c>
      <c r="E7" s="103">
        <v>750204</v>
      </c>
      <c r="F7" s="105">
        <v>93.8</v>
      </c>
      <c r="G7" s="104">
        <v>76.2</v>
      </c>
      <c r="H7" s="106">
        <v>71.5</v>
      </c>
    </row>
    <row r="8" spans="2:15" ht="24" customHeight="1" x14ac:dyDescent="0.25">
      <c r="B8" s="69" t="s">
        <v>15</v>
      </c>
      <c r="C8" s="103">
        <v>23967</v>
      </c>
      <c r="D8" s="104">
        <v>30.1</v>
      </c>
      <c r="E8" s="103">
        <v>721208</v>
      </c>
      <c r="F8" s="105">
        <v>89.9</v>
      </c>
      <c r="G8" s="104">
        <v>77.8</v>
      </c>
      <c r="H8" s="106">
        <v>70</v>
      </c>
    </row>
    <row r="9" spans="2:15" ht="24" customHeight="1" x14ac:dyDescent="0.25">
      <c r="B9" s="69" t="s">
        <v>16</v>
      </c>
      <c r="C9" s="103">
        <v>1518</v>
      </c>
      <c r="D9" s="104">
        <v>19.100000000000001</v>
      </c>
      <c r="E9" s="103">
        <v>28996</v>
      </c>
      <c r="F9" s="105">
        <v>300.60000000000002</v>
      </c>
      <c r="G9" s="104">
        <v>54.3</v>
      </c>
      <c r="H9" s="106">
        <v>162.9</v>
      </c>
    </row>
    <row r="10" spans="2:15" ht="24" customHeight="1" x14ac:dyDescent="0.25">
      <c r="B10" s="68" t="s">
        <v>33</v>
      </c>
      <c r="C10" s="112">
        <v>447</v>
      </c>
      <c r="D10" s="109">
        <v>14.1</v>
      </c>
      <c r="E10" s="112">
        <v>6286</v>
      </c>
      <c r="F10" s="105">
        <v>108</v>
      </c>
      <c r="G10" s="105">
        <v>115.6</v>
      </c>
      <c r="H10" s="105">
        <v>124.4</v>
      </c>
    </row>
    <row r="11" spans="2:15" ht="24" customHeight="1" x14ac:dyDescent="0.25">
      <c r="B11" s="78" t="s">
        <v>89</v>
      </c>
      <c r="C11" s="107">
        <v>284</v>
      </c>
      <c r="D11" s="104">
        <v>10.8</v>
      </c>
      <c r="E11" s="103">
        <v>3068</v>
      </c>
      <c r="F11" s="105">
        <v>71.2</v>
      </c>
      <c r="G11" s="104">
        <v>89.3</v>
      </c>
      <c r="H11" s="105">
        <v>63.5</v>
      </c>
    </row>
    <row r="12" spans="2:15" ht="24" customHeight="1" x14ac:dyDescent="0.25">
      <c r="B12" s="75" t="s">
        <v>76</v>
      </c>
      <c r="C12" s="111" t="s">
        <v>86</v>
      </c>
      <c r="D12" s="109" t="s">
        <v>86</v>
      </c>
      <c r="E12" s="112" t="s">
        <v>86</v>
      </c>
      <c r="F12" s="108" t="s">
        <v>86</v>
      </c>
      <c r="G12" s="109" t="s">
        <v>86</v>
      </c>
      <c r="H12" s="110" t="s">
        <v>86</v>
      </c>
    </row>
    <row r="13" spans="2:15" ht="24" customHeight="1" x14ac:dyDescent="0.25">
      <c r="B13" s="95" t="s">
        <v>34</v>
      </c>
      <c r="C13" s="107">
        <v>42</v>
      </c>
      <c r="D13" s="104">
        <v>19.399999999999999</v>
      </c>
      <c r="E13" s="103">
        <v>814</v>
      </c>
      <c r="F13" s="105">
        <v>280</v>
      </c>
      <c r="G13" s="104">
        <v>132.9</v>
      </c>
      <c r="H13" s="106">
        <v>371.7</v>
      </c>
    </row>
    <row r="14" spans="2:15" ht="24" customHeight="1" x14ac:dyDescent="0.25">
      <c r="B14" s="95" t="s">
        <v>88</v>
      </c>
      <c r="C14" s="107">
        <v>121</v>
      </c>
      <c r="D14" s="104">
        <v>19.899999999999999</v>
      </c>
      <c r="E14" s="103">
        <v>2404</v>
      </c>
      <c r="F14" s="108" t="s">
        <v>63</v>
      </c>
      <c r="G14" s="109" t="s">
        <v>63</v>
      </c>
      <c r="H14" s="110" t="s">
        <v>63</v>
      </c>
    </row>
    <row r="15" spans="2:15" s="55" customFormat="1" ht="24" customHeight="1" x14ac:dyDescent="0.25">
      <c r="B15" s="153" t="s">
        <v>35</v>
      </c>
      <c r="C15" s="107">
        <v>5</v>
      </c>
      <c r="D15" s="104">
        <v>15.4</v>
      </c>
      <c r="E15" s="103">
        <v>77</v>
      </c>
      <c r="F15" s="105">
        <v>100</v>
      </c>
      <c r="G15" s="104">
        <v>82.8</v>
      </c>
      <c r="H15" s="106">
        <v>82.8</v>
      </c>
      <c r="I15" s="54"/>
      <c r="J15" s="55" t="e">
        <f>ROUND(C15/#REF!*100,1)</f>
        <v>#REF!</v>
      </c>
      <c r="K15" s="55" t="e">
        <f>ROUND(D15/#REF!*100,1)</f>
        <v>#REF!</v>
      </c>
      <c r="L15" s="55" t="e">
        <f>ROUND(E15/#REF!*100,1)</f>
        <v>#REF!</v>
      </c>
      <c r="M15" s="77" t="e">
        <f>J15-F15</f>
        <v>#REF!</v>
      </c>
      <c r="N15" s="77" t="e">
        <f>K15-G15</f>
        <v>#REF!</v>
      </c>
      <c r="O15" s="77" t="e">
        <f>L15-H15</f>
        <v>#REF!</v>
      </c>
    </row>
    <row r="16" spans="2:15" s="55" customFormat="1" ht="24" customHeight="1" x14ac:dyDescent="0.25">
      <c r="B16" s="96" t="s">
        <v>36</v>
      </c>
      <c r="C16" s="111">
        <v>9</v>
      </c>
      <c r="D16" s="109">
        <v>73</v>
      </c>
      <c r="E16" s="112">
        <v>657</v>
      </c>
      <c r="F16" s="108">
        <v>14.5</v>
      </c>
      <c r="G16" s="109">
        <v>651.79999999999995</v>
      </c>
      <c r="H16" s="110">
        <v>94.9</v>
      </c>
      <c r="I16" s="54"/>
      <c r="J16" s="55" t="e">
        <f t="shared" ref="J16:L20" si="0">ROUND(C16/C47*100,1)</f>
        <v>#DIV/0!</v>
      </c>
      <c r="K16" s="55" t="e">
        <f t="shared" si="0"/>
        <v>#DIV/0!</v>
      </c>
      <c r="L16" s="55" t="e">
        <f t="shared" si="0"/>
        <v>#DIV/0!</v>
      </c>
      <c r="M16" s="77" t="e">
        <f t="shared" ref="M16:O26" si="1">J16-F16</f>
        <v>#DIV/0!</v>
      </c>
      <c r="N16" s="77" t="e">
        <f t="shared" si="1"/>
        <v>#DIV/0!</v>
      </c>
      <c r="O16" s="77" t="e">
        <f t="shared" si="1"/>
        <v>#DIV/0!</v>
      </c>
    </row>
    <row r="17" spans="2:15" s="55" customFormat="1" ht="24" customHeight="1" x14ac:dyDescent="0.25">
      <c r="B17" s="78" t="s">
        <v>77</v>
      </c>
      <c r="C17" s="111" t="s">
        <v>86</v>
      </c>
      <c r="D17" s="109" t="s">
        <v>86</v>
      </c>
      <c r="E17" s="112" t="s">
        <v>86</v>
      </c>
      <c r="F17" s="109" t="s">
        <v>86</v>
      </c>
      <c r="G17" s="112" t="s">
        <v>86</v>
      </c>
      <c r="H17" s="108" t="s">
        <v>86</v>
      </c>
      <c r="I17" s="54"/>
      <c r="J17" s="55" t="e">
        <f t="shared" si="0"/>
        <v>#VALUE!</v>
      </c>
      <c r="K17" s="55" t="e">
        <f t="shared" si="0"/>
        <v>#VALUE!</v>
      </c>
      <c r="L17" s="55" t="e">
        <f t="shared" si="0"/>
        <v>#VALUE!</v>
      </c>
      <c r="M17" s="77" t="e">
        <f t="shared" si="1"/>
        <v>#VALUE!</v>
      </c>
      <c r="N17" s="77" t="e">
        <f t="shared" si="1"/>
        <v>#VALUE!</v>
      </c>
      <c r="O17" s="77" t="e">
        <f t="shared" si="1"/>
        <v>#VALUE!</v>
      </c>
    </row>
    <row r="18" spans="2:15" s="55" customFormat="1" ht="24" customHeight="1" x14ac:dyDescent="0.25">
      <c r="B18" s="78" t="s">
        <v>78</v>
      </c>
      <c r="C18" s="107">
        <v>39</v>
      </c>
      <c r="D18" s="104">
        <v>17.100000000000001</v>
      </c>
      <c r="E18" s="103">
        <v>665</v>
      </c>
      <c r="F18" s="105">
        <v>102.6</v>
      </c>
      <c r="G18" s="104">
        <v>144.9</v>
      </c>
      <c r="H18" s="106">
        <v>148.19999999999999</v>
      </c>
      <c r="I18" s="54"/>
      <c r="J18" s="55">
        <f t="shared" si="0"/>
        <v>0</v>
      </c>
      <c r="K18" s="55">
        <f t="shared" si="0"/>
        <v>78.400000000000006</v>
      </c>
      <c r="L18" s="55">
        <f t="shared" si="0"/>
        <v>0</v>
      </c>
      <c r="M18" s="77">
        <f t="shared" si="1"/>
        <v>-102.6</v>
      </c>
      <c r="N18" s="77">
        <f t="shared" si="1"/>
        <v>-66.5</v>
      </c>
      <c r="O18" s="77">
        <f t="shared" si="1"/>
        <v>-148.19999999999999</v>
      </c>
    </row>
    <row r="19" spans="2:15" s="55" customFormat="1" ht="24" customHeight="1" x14ac:dyDescent="0.25">
      <c r="B19" s="78" t="s">
        <v>79</v>
      </c>
      <c r="C19" s="107">
        <v>5</v>
      </c>
      <c r="D19" s="104">
        <v>300</v>
      </c>
      <c r="E19" s="103">
        <v>1500</v>
      </c>
      <c r="F19" s="108" t="s">
        <v>63</v>
      </c>
      <c r="G19" s="109" t="s">
        <v>63</v>
      </c>
      <c r="H19" s="110" t="s">
        <v>63</v>
      </c>
      <c r="I19" s="54"/>
      <c r="J19" s="55">
        <f t="shared" si="0"/>
        <v>0.1</v>
      </c>
      <c r="K19" s="55">
        <f t="shared" si="0"/>
        <v>1714.3</v>
      </c>
      <c r="L19" s="55">
        <f t="shared" si="0"/>
        <v>1.9</v>
      </c>
      <c r="M19" s="77" t="e">
        <f t="shared" si="1"/>
        <v>#VALUE!</v>
      </c>
      <c r="N19" s="77" t="e">
        <f t="shared" si="1"/>
        <v>#VALUE!</v>
      </c>
      <c r="O19" s="77" t="e">
        <f t="shared" si="1"/>
        <v>#VALUE!</v>
      </c>
    </row>
    <row r="20" spans="2:15" s="55" customFormat="1" ht="24" customHeight="1" x14ac:dyDescent="0.25">
      <c r="B20" s="78" t="s">
        <v>80</v>
      </c>
      <c r="C20" s="107">
        <v>1</v>
      </c>
      <c r="D20" s="104">
        <v>3</v>
      </c>
      <c r="E20" s="103">
        <v>3</v>
      </c>
      <c r="F20" s="105">
        <v>6.7</v>
      </c>
      <c r="G20" s="104">
        <v>103.4</v>
      </c>
      <c r="H20" s="106">
        <v>6.8</v>
      </c>
      <c r="I20" s="54"/>
      <c r="J20" s="55">
        <f t="shared" si="0"/>
        <v>0</v>
      </c>
      <c r="K20" s="55">
        <f t="shared" si="0"/>
        <v>20.8</v>
      </c>
      <c r="L20" s="55">
        <f t="shared" si="0"/>
        <v>0</v>
      </c>
      <c r="M20" s="77">
        <f t="shared" si="1"/>
        <v>-6.7</v>
      </c>
      <c r="N20" s="77">
        <f t="shared" si="1"/>
        <v>-82.600000000000009</v>
      </c>
      <c r="O20" s="77">
        <f t="shared" si="1"/>
        <v>-6.8</v>
      </c>
    </row>
    <row r="21" spans="2:15" s="55" customFormat="1" ht="33" customHeight="1" x14ac:dyDescent="0.25">
      <c r="B21" s="68" t="s">
        <v>42</v>
      </c>
      <c r="C21" s="103">
        <v>2609</v>
      </c>
      <c r="D21" s="104">
        <v>19.600000000000001</v>
      </c>
      <c r="E21" s="103">
        <v>51086</v>
      </c>
      <c r="F21" s="105">
        <v>98.4</v>
      </c>
      <c r="G21" s="104">
        <v>99.5</v>
      </c>
      <c r="H21" s="106">
        <v>98</v>
      </c>
      <c r="I21" s="54"/>
      <c r="J21" s="55">
        <f t="shared" ref="J21:L26" si="2">ROUND(C21/C56*100,1)</f>
        <v>20.2</v>
      </c>
      <c r="K21" s="55">
        <f t="shared" si="2"/>
        <v>11.7</v>
      </c>
      <c r="L21" s="55">
        <f t="shared" si="2"/>
        <v>2.4</v>
      </c>
      <c r="M21" s="77">
        <f t="shared" si="1"/>
        <v>-78.2</v>
      </c>
      <c r="N21" s="77">
        <f t="shared" si="1"/>
        <v>-87.8</v>
      </c>
      <c r="O21" s="77">
        <f t="shared" si="1"/>
        <v>-95.6</v>
      </c>
    </row>
    <row r="22" spans="2:15" s="55" customFormat="1" ht="24" customHeight="1" x14ac:dyDescent="0.25">
      <c r="B22" s="74" t="s">
        <v>43</v>
      </c>
      <c r="C22" s="103">
        <v>342</v>
      </c>
      <c r="D22" s="104">
        <v>25.4</v>
      </c>
      <c r="E22" s="103">
        <v>8695</v>
      </c>
      <c r="F22" s="105">
        <v>106.2</v>
      </c>
      <c r="G22" s="104">
        <v>105.8</v>
      </c>
      <c r="H22" s="106">
        <v>112.4</v>
      </c>
      <c r="I22" s="54"/>
      <c r="J22" s="55">
        <f t="shared" si="2"/>
        <v>30.9</v>
      </c>
      <c r="K22" s="55">
        <f t="shared" si="2"/>
        <v>14</v>
      </c>
      <c r="L22" s="55">
        <f t="shared" si="2"/>
        <v>4.3</v>
      </c>
      <c r="M22" s="77">
        <f t="shared" si="1"/>
        <v>-75.300000000000011</v>
      </c>
      <c r="N22" s="77">
        <f t="shared" si="1"/>
        <v>-91.8</v>
      </c>
      <c r="O22" s="77">
        <f t="shared" si="1"/>
        <v>-108.10000000000001</v>
      </c>
    </row>
    <row r="23" spans="2:15" s="55" customFormat="1" ht="24" customHeight="1" x14ac:dyDescent="0.25">
      <c r="B23" s="74" t="s">
        <v>44</v>
      </c>
      <c r="C23" s="103">
        <v>43</v>
      </c>
      <c r="D23" s="104">
        <v>20.100000000000001</v>
      </c>
      <c r="E23" s="103">
        <v>866</v>
      </c>
      <c r="F23" s="105">
        <v>122.9</v>
      </c>
      <c r="G23" s="104">
        <v>85.5</v>
      </c>
      <c r="H23" s="106">
        <v>105.2</v>
      </c>
      <c r="I23" s="54"/>
      <c r="J23" s="55">
        <f t="shared" si="2"/>
        <v>5.4</v>
      </c>
      <c r="K23" s="55">
        <f t="shared" si="2"/>
        <v>11.7</v>
      </c>
      <c r="L23" s="55">
        <f t="shared" si="2"/>
        <v>0.6</v>
      </c>
      <c r="M23" s="77">
        <f t="shared" si="1"/>
        <v>-117.5</v>
      </c>
      <c r="N23" s="77">
        <f t="shared" si="1"/>
        <v>-73.8</v>
      </c>
      <c r="O23" s="77">
        <f t="shared" si="1"/>
        <v>-104.60000000000001</v>
      </c>
    </row>
    <row r="24" spans="2:15" s="55" customFormat="1" ht="24" customHeight="1" x14ac:dyDescent="0.25">
      <c r="B24" s="74" t="s">
        <v>45</v>
      </c>
      <c r="C24" s="103">
        <v>358</v>
      </c>
      <c r="D24" s="104">
        <v>33.799999999999997</v>
      </c>
      <c r="E24" s="103">
        <v>12115</v>
      </c>
      <c r="F24" s="105">
        <v>60.8</v>
      </c>
      <c r="G24" s="104">
        <v>111.2</v>
      </c>
      <c r="H24" s="106">
        <v>67.7</v>
      </c>
      <c r="I24" s="54"/>
      <c r="J24" s="55">
        <f t="shared" si="2"/>
        <v>81.7</v>
      </c>
      <c r="K24" s="55">
        <f t="shared" si="2"/>
        <v>18.2</v>
      </c>
      <c r="L24" s="55">
        <f t="shared" si="2"/>
        <v>14.9</v>
      </c>
      <c r="M24" s="77">
        <f>J24-F24</f>
        <v>20.900000000000006</v>
      </c>
      <c r="N24" s="77">
        <f t="shared" si="1"/>
        <v>-93</v>
      </c>
      <c r="O24" s="77">
        <f t="shared" si="1"/>
        <v>-52.800000000000004</v>
      </c>
    </row>
    <row r="25" spans="2:15" s="55" customFormat="1" ht="24" customHeight="1" x14ac:dyDescent="0.25">
      <c r="B25" s="74" t="s">
        <v>46</v>
      </c>
      <c r="C25" s="103">
        <v>1804</v>
      </c>
      <c r="D25" s="104">
        <v>15.6</v>
      </c>
      <c r="E25" s="103">
        <v>28226</v>
      </c>
      <c r="F25" s="105">
        <v>109.5</v>
      </c>
      <c r="G25" s="104">
        <v>103.3</v>
      </c>
      <c r="H25" s="106">
        <v>113.7</v>
      </c>
      <c r="I25" s="54"/>
      <c r="J25" s="55">
        <f t="shared" si="2"/>
        <v>49.1</v>
      </c>
      <c r="K25" s="55">
        <f t="shared" si="2"/>
        <v>9.8000000000000007</v>
      </c>
      <c r="L25" s="55">
        <f t="shared" si="2"/>
        <v>4.8</v>
      </c>
      <c r="M25" s="77">
        <f>J25-F25</f>
        <v>-60.4</v>
      </c>
      <c r="N25" s="77">
        <f t="shared" si="1"/>
        <v>-93.5</v>
      </c>
      <c r="O25" s="77">
        <f t="shared" si="1"/>
        <v>-108.9</v>
      </c>
    </row>
    <row r="26" spans="2:15" s="55" customFormat="1" ht="33" customHeight="1" x14ac:dyDescent="0.25">
      <c r="B26" s="69" t="s">
        <v>47</v>
      </c>
      <c r="C26" s="112">
        <v>62</v>
      </c>
      <c r="D26" s="109">
        <v>19.100000000000001</v>
      </c>
      <c r="E26" s="112">
        <v>1184</v>
      </c>
      <c r="F26" s="108">
        <v>106.9</v>
      </c>
      <c r="G26" s="109">
        <v>131.69999999999999</v>
      </c>
      <c r="H26" s="110">
        <v>141</v>
      </c>
      <c r="I26" s="54"/>
      <c r="J26" s="55">
        <f t="shared" si="2"/>
        <v>0.9</v>
      </c>
      <c r="K26" s="55">
        <f t="shared" si="2"/>
        <v>11.4</v>
      </c>
      <c r="L26" s="55">
        <f t="shared" si="2"/>
        <v>0.1</v>
      </c>
      <c r="M26" s="77">
        <f>J26-F26</f>
        <v>-106</v>
      </c>
      <c r="N26" s="77">
        <f t="shared" si="1"/>
        <v>-120.29999999999998</v>
      </c>
      <c r="O26" s="77">
        <f t="shared" si="1"/>
        <v>-140.9</v>
      </c>
    </row>
    <row r="27" spans="2:15" s="55" customFormat="1" ht="33" customHeight="1" x14ac:dyDescent="0.25">
      <c r="B27" s="68" t="s">
        <v>49</v>
      </c>
      <c r="C27" s="103">
        <v>306</v>
      </c>
      <c r="D27" s="107">
        <v>109</v>
      </c>
      <c r="E27" s="103">
        <v>33187</v>
      </c>
      <c r="F27" s="105">
        <v>150.69999999999999</v>
      </c>
      <c r="G27" s="104">
        <v>112.4</v>
      </c>
      <c r="H27" s="106">
        <v>167.7</v>
      </c>
      <c r="I27" s="54"/>
      <c r="J27" s="55">
        <f t="shared" ref="J27:L28" si="3">ROUND(C27/C62*100,1)</f>
        <v>1.3</v>
      </c>
      <c r="K27" s="55">
        <f t="shared" si="3"/>
        <v>1946.4</v>
      </c>
      <c r="L27" s="55">
        <f t="shared" si="3"/>
        <v>24.5</v>
      </c>
      <c r="M27" s="77">
        <f t="shared" ref="M27:O28" si="4">J27-F27</f>
        <v>-149.39999999999998</v>
      </c>
      <c r="N27" s="77">
        <f t="shared" si="4"/>
        <v>1834</v>
      </c>
      <c r="O27" s="77">
        <f t="shared" si="4"/>
        <v>-143.19999999999999</v>
      </c>
    </row>
    <row r="28" spans="2:15" s="55" customFormat="1" ht="24" customHeight="1" x14ac:dyDescent="0.25">
      <c r="B28" s="74" t="s">
        <v>43</v>
      </c>
      <c r="C28" s="103">
        <v>2</v>
      </c>
      <c r="D28" s="107">
        <v>203</v>
      </c>
      <c r="E28" s="103">
        <v>406</v>
      </c>
      <c r="F28" s="105">
        <v>200</v>
      </c>
      <c r="G28" s="104">
        <v>398</v>
      </c>
      <c r="H28" s="106">
        <v>796.1</v>
      </c>
      <c r="I28" s="54"/>
      <c r="J28" s="55">
        <f t="shared" si="3"/>
        <v>0.1</v>
      </c>
      <c r="K28" s="55">
        <f t="shared" si="3"/>
        <v>5800</v>
      </c>
      <c r="L28" s="55">
        <f t="shared" si="3"/>
        <v>6.6</v>
      </c>
      <c r="M28" s="77">
        <f t="shared" si="4"/>
        <v>-199.9</v>
      </c>
      <c r="N28" s="77">
        <f t="shared" si="4"/>
        <v>5402</v>
      </c>
      <c r="O28" s="77">
        <f t="shared" si="4"/>
        <v>-789.5</v>
      </c>
    </row>
    <row r="29" spans="2:15" s="55" customFormat="1" ht="24" customHeight="1" x14ac:dyDescent="0.25">
      <c r="B29" s="74" t="s">
        <v>44</v>
      </c>
      <c r="C29" s="103">
        <v>10</v>
      </c>
      <c r="D29" s="107">
        <v>50</v>
      </c>
      <c r="E29" s="103">
        <v>500</v>
      </c>
      <c r="F29" s="105">
        <v>66.7</v>
      </c>
      <c r="G29" s="104">
        <v>76.900000000000006</v>
      </c>
      <c r="H29" s="106">
        <v>51</v>
      </c>
      <c r="I29" s="54"/>
      <c r="M29" s="77"/>
      <c r="N29" s="77"/>
      <c r="O29" s="77"/>
    </row>
    <row r="30" spans="2:15" s="55" customFormat="1" ht="24" customHeight="1" x14ac:dyDescent="0.25">
      <c r="B30" s="74" t="s">
        <v>45</v>
      </c>
      <c r="C30" s="103">
        <v>9</v>
      </c>
      <c r="D30" s="107">
        <v>174</v>
      </c>
      <c r="E30" s="103">
        <v>1562</v>
      </c>
      <c r="F30" s="108" t="s">
        <v>63</v>
      </c>
      <c r="G30" s="109" t="s">
        <v>63</v>
      </c>
      <c r="H30" s="110" t="s">
        <v>63</v>
      </c>
      <c r="I30" s="54"/>
      <c r="J30" s="55">
        <f t="shared" ref="J30:L32" si="5">ROUND(C30/C64*100,1)</f>
        <v>0.9</v>
      </c>
      <c r="K30" s="55">
        <f t="shared" si="5"/>
        <v>5612.9</v>
      </c>
      <c r="L30" s="55">
        <f t="shared" si="5"/>
        <v>53.6</v>
      </c>
      <c r="M30" s="77" t="e">
        <f t="shared" ref="M30:O32" si="6">J30-F30</f>
        <v>#VALUE!</v>
      </c>
      <c r="N30" s="77" t="e">
        <f t="shared" si="6"/>
        <v>#VALUE!</v>
      </c>
      <c r="O30" s="77" t="e">
        <f t="shared" si="6"/>
        <v>#VALUE!</v>
      </c>
    </row>
    <row r="31" spans="2:15" s="55" customFormat="1" ht="24" customHeight="1" x14ac:dyDescent="0.25">
      <c r="B31" s="74" t="s">
        <v>46</v>
      </c>
      <c r="C31" s="103">
        <v>123</v>
      </c>
      <c r="D31" s="107">
        <v>72</v>
      </c>
      <c r="E31" s="103">
        <v>8821</v>
      </c>
      <c r="F31" s="105">
        <v>139.80000000000001</v>
      </c>
      <c r="G31" s="104">
        <v>189.5</v>
      </c>
      <c r="H31" s="106">
        <v>264</v>
      </c>
      <c r="I31" s="54"/>
      <c r="J31" s="55">
        <f t="shared" si="5"/>
        <v>2.2000000000000002</v>
      </c>
      <c r="K31" s="55">
        <f t="shared" si="5"/>
        <v>1309.0999999999999</v>
      </c>
      <c r="L31" s="55">
        <f t="shared" si="5"/>
        <v>28.4</v>
      </c>
      <c r="M31" s="77">
        <f t="shared" si="6"/>
        <v>-137.60000000000002</v>
      </c>
      <c r="N31" s="77">
        <f t="shared" si="6"/>
        <v>1119.5999999999999</v>
      </c>
      <c r="O31" s="77">
        <f t="shared" si="6"/>
        <v>-235.6</v>
      </c>
    </row>
    <row r="32" spans="2:15" s="55" customFormat="1" ht="28.5" customHeight="1" x14ac:dyDescent="0.25">
      <c r="B32" s="69" t="s">
        <v>47</v>
      </c>
      <c r="C32" s="103">
        <v>162</v>
      </c>
      <c r="D32" s="107">
        <v>135</v>
      </c>
      <c r="E32" s="103">
        <v>21898</v>
      </c>
      <c r="F32" s="105">
        <v>163.6</v>
      </c>
      <c r="G32" s="104">
        <v>86.5</v>
      </c>
      <c r="H32" s="105">
        <v>142</v>
      </c>
      <c r="I32" s="54"/>
      <c r="J32" s="55">
        <f t="shared" si="5"/>
        <v>1</v>
      </c>
      <c r="K32" s="55">
        <f t="shared" si="5"/>
        <v>2250</v>
      </c>
      <c r="L32" s="55">
        <f t="shared" si="5"/>
        <v>23</v>
      </c>
      <c r="M32" s="77">
        <f t="shared" si="6"/>
        <v>-162.6</v>
      </c>
      <c r="N32" s="77">
        <f t="shared" si="6"/>
        <v>2163.5</v>
      </c>
      <c r="O32" s="77">
        <f t="shared" si="6"/>
        <v>-119</v>
      </c>
    </row>
    <row r="33" spans="2:15" s="55" customFormat="1" ht="33" customHeight="1" x14ac:dyDescent="0.2">
      <c r="I33" s="54"/>
      <c r="M33" s="77"/>
      <c r="N33" s="77"/>
      <c r="O33" s="77"/>
    </row>
    <row r="34" spans="2:15" s="55" customFormat="1" ht="21.95" customHeight="1" x14ac:dyDescent="0.2">
      <c r="I34" s="54"/>
      <c r="J34" s="55">
        <f>ROUND('tabl 41(3)'!C7/C67*100,1)</f>
        <v>0</v>
      </c>
      <c r="K34" s="55">
        <f>ROUND('tabl 41(3)'!D7/D67*100,1)</f>
        <v>1.1000000000000001</v>
      </c>
      <c r="L34" s="55">
        <f>ROUND('tabl 41(3)'!E7/E67*100,1)</f>
        <v>0</v>
      </c>
      <c r="M34" s="77">
        <f>J34-'tabl 41(3)'!F7</f>
        <v>-49.1</v>
      </c>
      <c r="N34" s="77">
        <f>K34-'tabl 41(3)'!G7</f>
        <v>-198.9</v>
      </c>
      <c r="O34" s="77">
        <f>L34-'tabl 41(3)'!H7</f>
        <v>-101.5</v>
      </c>
    </row>
    <row r="35" spans="2:15" s="55" customFormat="1" ht="21.95" customHeight="1" x14ac:dyDescent="0.2">
      <c r="I35" s="54"/>
      <c r="J35" s="55">
        <f>ROUND('tabl 41(3)'!C8/C68*100,1)</f>
        <v>0.1</v>
      </c>
      <c r="K35" s="55">
        <f>ROUND('tabl 41(3)'!D8/D68*100,1)</f>
        <v>1</v>
      </c>
      <c r="L35" s="55">
        <f>ROUND('tabl 41(3)'!E8/E68*100,1)</f>
        <v>0</v>
      </c>
      <c r="M35" s="77" t="e">
        <f>J35-'tabl 41(3)'!F8</f>
        <v>#VALUE!</v>
      </c>
      <c r="N35" s="77" t="e">
        <f>K35-'tabl 41(3)'!G8</f>
        <v>#VALUE!</v>
      </c>
      <c r="O35" s="77" t="e">
        <f>L35-'tabl 41(3)'!H8</f>
        <v>#VALUE!</v>
      </c>
    </row>
    <row r="36" spans="2:15" s="55" customFormat="1" ht="21.95" customHeight="1" x14ac:dyDescent="0.2">
      <c r="I36" s="54"/>
      <c r="M36" s="77"/>
      <c r="N36" s="77"/>
      <c r="O36" s="77"/>
    </row>
    <row r="37" spans="2:15" s="55" customFormat="1" ht="29.25" customHeight="1" x14ac:dyDescent="0.2">
      <c r="I37" s="54"/>
      <c r="J37" s="55">
        <f>ROUND('tabl 41(3)'!C10/C70*100,1)</f>
        <v>0.2</v>
      </c>
      <c r="K37" s="55">
        <f>ROUND('tabl 41(3)'!D10/D70*100,1)</f>
        <v>0.2</v>
      </c>
      <c r="L37" s="55">
        <f>ROUND('tabl 41(3)'!E10/E70*100,1)</f>
        <v>0</v>
      </c>
      <c r="M37" s="77">
        <f>J37-'tabl 41(3)'!F10</f>
        <v>-75.899999999999991</v>
      </c>
      <c r="N37" s="77">
        <f>K37-'tabl 41(3)'!G10</f>
        <v>-7.3</v>
      </c>
      <c r="O37" s="77">
        <f>L37-'tabl 41(3)'!H10</f>
        <v>-6.8</v>
      </c>
    </row>
    <row r="38" spans="2:15" s="55" customFormat="1" ht="21.95" customHeight="1" x14ac:dyDescent="0.2">
      <c r="I38" s="54"/>
      <c r="J38" s="55">
        <f>ROUND('tabl 41(3)'!C11/C71*100,1)</f>
        <v>0</v>
      </c>
      <c r="K38" s="55">
        <f>ROUND('tabl 41(3)'!D11/D71*100,1)</f>
        <v>3.6</v>
      </c>
      <c r="L38" s="55">
        <f>ROUND('tabl 41(3)'!E11/E71*100,1)</f>
        <v>0</v>
      </c>
      <c r="M38" s="77">
        <f>J38-'tabl 41(3)'!F11</f>
        <v>-262.5</v>
      </c>
      <c r="N38" s="77">
        <f>K38-'tabl 41(3)'!G11</f>
        <v>-78.400000000000006</v>
      </c>
      <c r="O38" s="77">
        <f>L38-'tabl 41(3)'!H11</f>
        <v>-217.1</v>
      </c>
    </row>
    <row r="39" spans="2:15" s="55" customFormat="1" ht="21.95" customHeight="1" x14ac:dyDescent="0.2">
      <c r="I39" s="54"/>
      <c r="M39" s="77"/>
      <c r="N39" s="77"/>
      <c r="O39" s="77"/>
    </row>
    <row r="40" spans="2:15" s="55" customFormat="1" ht="26.25" customHeight="1" x14ac:dyDescent="0.2">
      <c r="I40" s="54"/>
      <c r="M40" s="77"/>
      <c r="N40" s="77"/>
      <c r="O40" s="77"/>
    </row>
    <row r="41" spans="2:15" s="55" customFormat="1" ht="21.95" customHeight="1" x14ac:dyDescent="0.2">
      <c r="I41" s="54"/>
      <c r="J41" s="55">
        <f>ROUND('tabl 41(3)'!C15/C72*100,1)</f>
        <v>1.1000000000000001</v>
      </c>
      <c r="K41" s="55">
        <f>ROUND('tabl 41(3)'!D15/D72*100,1)</f>
        <v>95.1</v>
      </c>
      <c r="L41" s="55">
        <f>ROUND('tabl 41(3)'!E15/E72*100,1)</f>
        <v>1.1000000000000001</v>
      </c>
      <c r="M41" s="77">
        <f>J41-'tabl 41(3)'!F15</f>
        <v>-48.9</v>
      </c>
      <c r="N41" s="77">
        <f>K41-'tabl 41(3)'!G15</f>
        <v>-23.300000000000011</v>
      </c>
      <c r="O41" s="77">
        <f>L41-'tabl 41(3)'!H15</f>
        <v>-58</v>
      </c>
    </row>
    <row r="42" spans="2:15" s="55" customFormat="1" ht="21.95" customHeight="1" x14ac:dyDescent="0.2">
      <c r="I42" s="54"/>
      <c r="L42" s="55">
        <f>ROUND('tabl 41(3)'!E16/E73*100,1)</f>
        <v>1.5</v>
      </c>
      <c r="M42" s="77"/>
      <c r="N42" s="77"/>
      <c r="O42" s="77">
        <f>L42-'tabl 41(3)'!H16</f>
        <v>-179.2</v>
      </c>
    </row>
    <row r="43" spans="2:15" s="55" customFormat="1" ht="21.95" customHeight="1" x14ac:dyDescent="0.2">
      <c r="I43" s="54"/>
      <c r="L43" s="55" t="e">
        <f>ROUND('tabl 41(3)'!#REF!/E74*100,1)</f>
        <v>#REF!</v>
      </c>
      <c r="M43" s="77"/>
      <c r="N43" s="77"/>
      <c r="O43" s="77" t="e">
        <f>L43-'tabl 41(3)'!#REF!</f>
        <v>#REF!</v>
      </c>
    </row>
    <row r="44" spans="2:15" s="55" customFormat="1" ht="28.5" customHeight="1" x14ac:dyDescent="0.2">
      <c r="I44" s="54"/>
      <c r="L44" s="55">
        <f>ROUND('tabl 41(3)'!E17/E75*100,1)</f>
        <v>0.1</v>
      </c>
      <c r="M44" s="77"/>
      <c r="N44" s="77"/>
      <c r="O44" s="77">
        <f>L44-'tabl 41(3)'!H17</f>
        <v>-61.699999999999996</v>
      </c>
    </row>
    <row r="45" spans="2:15" s="55" customFormat="1" ht="21.95" customHeight="1" x14ac:dyDescent="0.2">
      <c r="I45" s="54"/>
      <c r="L45" s="55">
        <f>ROUND('tabl 41(3)'!E18/E76*100,1)</f>
        <v>26.8</v>
      </c>
      <c r="M45" s="77"/>
      <c r="N45" s="77"/>
      <c r="O45" s="77">
        <f>L45-'tabl 41(3)'!H18</f>
        <v>-143.39999999999998</v>
      </c>
    </row>
    <row r="46" spans="2:15" s="55" customFormat="1" ht="21.95" customHeight="1" x14ac:dyDescent="0.2">
      <c r="I46" s="54"/>
      <c r="J46" s="55" t="e">
        <f>ROUND('tabl 41(3)'!C19/C77*100,1)</f>
        <v>#VALUE!</v>
      </c>
      <c r="K46" s="55" t="e">
        <f>ROUND('tabl 41(3)'!D19/D77*100,1)</f>
        <v>#VALUE!</v>
      </c>
      <c r="L46" s="55">
        <f>ROUND('tabl 41(3)'!E19/E77*100,1)</f>
        <v>19.3</v>
      </c>
      <c r="M46" s="77" t="e">
        <f>J46-'tabl 41(3)'!F19</f>
        <v>#VALUE!</v>
      </c>
      <c r="N46" s="77" t="e">
        <f>K46-'tabl 41(3)'!G19</f>
        <v>#VALUE!</v>
      </c>
      <c r="O46" s="77">
        <f>L46-'tabl 41(3)'!H19</f>
        <v>-36.5</v>
      </c>
    </row>
    <row r="47" spans="2:15" ht="14.25" x14ac:dyDescent="0.2">
      <c r="C47" s="37"/>
      <c r="D47" s="50"/>
      <c r="E47" s="37"/>
      <c r="F47" s="50"/>
      <c r="G47" s="50"/>
      <c r="H47" s="50"/>
      <c r="J47" s="55"/>
      <c r="K47" s="55"/>
      <c r="L47" s="55"/>
    </row>
    <row r="48" spans="2:15" ht="14.25" hidden="1" customHeight="1" x14ac:dyDescent="0.2">
      <c r="B48" s="80">
        <v>2005</v>
      </c>
      <c r="C48" s="24"/>
      <c r="D48" s="22"/>
      <c r="E48" s="14"/>
      <c r="F48" s="22"/>
      <c r="G48" s="22"/>
      <c r="H48" s="22"/>
      <c r="J48" s="55"/>
      <c r="K48" s="55"/>
      <c r="L48" s="55"/>
    </row>
    <row r="49" spans="2:9" s="55" customFormat="1" ht="14.25" hidden="1" customHeight="1" x14ac:dyDescent="0.2">
      <c r="B49" s="21" t="s">
        <v>42</v>
      </c>
      <c r="C49" s="37">
        <v>85289</v>
      </c>
      <c r="D49" s="50">
        <v>21.8</v>
      </c>
      <c r="E49" s="37">
        <v>1862444</v>
      </c>
      <c r="F49" s="50">
        <v>120.3</v>
      </c>
      <c r="G49" s="50">
        <v>80.099999999999994</v>
      </c>
      <c r="H49" s="50">
        <v>96.7</v>
      </c>
      <c r="I49" s="54"/>
    </row>
    <row r="50" spans="2:9" s="55" customFormat="1" ht="14.25" hidden="1" customHeight="1" x14ac:dyDescent="0.2">
      <c r="B50" s="129" t="s">
        <v>43</v>
      </c>
      <c r="C50" s="37">
        <v>4502</v>
      </c>
      <c r="D50" s="50">
        <v>17.5</v>
      </c>
      <c r="E50" s="37">
        <v>78772</v>
      </c>
      <c r="F50" s="50">
        <v>148.4</v>
      </c>
      <c r="G50" s="50">
        <v>76.099999999999994</v>
      </c>
      <c r="H50" s="50">
        <v>112.9</v>
      </c>
      <c r="I50" s="54"/>
    </row>
    <row r="51" spans="2:9" s="55" customFormat="1" ht="14.25" hidden="1" customHeight="1" x14ac:dyDescent="0.2">
      <c r="B51" s="129" t="s">
        <v>44</v>
      </c>
      <c r="C51" s="37">
        <v>2674</v>
      </c>
      <c r="D51" s="50">
        <v>14.4</v>
      </c>
      <c r="E51" s="37">
        <v>38477</v>
      </c>
      <c r="F51" s="50">
        <v>391.5</v>
      </c>
      <c r="G51" s="50">
        <v>90.6</v>
      </c>
      <c r="H51" s="50">
        <v>355.3</v>
      </c>
      <c r="I51" s="54"/>
    </row>
    <row r="52" spans="2:9" s="55" customFormat="1" ht="14.25" hidden="1" customHeight="1" x14ac:dyDescent="0.2">
      <c r="B52" s="129" t="s">
        <v>45</v>
      </c>
      <c r="C52" s="37">
        <v>10469</v>
      </c>
      <c r="D52" s="51">
        <v>23.7</v>
      </c>
      <c r="E52" s="37">
        <v>248491</v>
      </c>
      <c r="F52" s="50">
        <v>128.19999999999999</v>
      </c>
      <c r="G52" s="50">
        <v>83.7</v>
      </c>
      <c r="H52" s="50">
        <v>107.7</v>
      </c>
      <c r="I52" s="54"/>
    </row>
    <row r="53" spans="2:9" s="55" customFormat="1" ht="14.25" hidden="1" customHeight="1" x14ac:dyDescent="0.2">
      <c r="B53" s="129" t="s">
        <v>46</v>
      </c>
      <c r="C53" s="37">
        <v>28903</v>
      </c>
      <c r="D53" s="50">
        <v>14.2</v>
      </c>
      <c r="E53" s="37">
        <v>409134</v>
      </c>
      <c r="F53" s="50">
        <v>248.7</v>
      </c>
      <c r="G53" s="50">
        <v>86.6</v>
      </c>
      <c r="H53" s="50">
        <v>215</v>
      </c>
      <c r="I53" s="54"/>
    </row>
    <row r="54" spans="2:9" s="55" customFormat="1" ht="24" hidden="1" customHeight="1" x14ac:dyDescent="0.2">
      <c r="B54" s="23" t="s">
        <v>47</v>
      </c>
      <c r="C54" s="37">
        <v>38742</v>
      </c>
      <c r="D54" s="51">
        <v>28.1</v>
      </c>
      <c r="E54" s="37">
        <v>1087570</v>
      </c>
      <c r="F54" s="50">
        <v>81.8</v>
      </c>
      <c r="G54" s="50">
        <v>93.4</v>
      </c>
      <c r="H54" s="50">
        <v>76.400000000000006</v>
      </c>
      <c r="I54" s="54"/>
    </row>
    <row r="55" spans="2:9" s="55" customFormat="1" ht="14.25" hidden="1" customHeight="1" x14ac:dyDescent="0.2">
      <c r="B55" s="21" t="s">
        <v>48</v>
      </c>
      <c r="C55" s="130">
        <v>962</v>
      </c>
      <c r="D55" s="131">
        <v>12.2</v>
      </c>
      <c r="E55" s="130">
        <v>11719</v>
      </c>
      <c r="F55" s="132">
        <v>124.8</v>
      </c>
      <c r="G55" s="132">
        <v>81.3</v>
      </c>
      <c r="H55" s="132">
        <v>101.6</v>
      </c>
      <c r="I55" s="54"/>
    </row>
    <row r="56" spans="2:9" s="55" customFormat="1" ht="14.25" hidden="1" customHeight="1" x14ac:dyDescent="0.2">
      <c r="B56" s="21" t="s">
        <v>49</v>
      </c>
      <c r="C56" s="133">
        <v>12930</v>
      </c>
      <c r="D56" s="134">
        <v>168</v>
      </c>
      <c r="E56" s="133">
        <v>2166811</v>
      </c>
      <c r="F56" s="80">
        <v>60.2</v>
      </c>
      <c r="G56" s="80">
        <v>91.3</v>
      </c>
      <c r="H56" s="80">
        <v>54.9</v>
      </c>
      <c r="I56" s="54"/>
    </row>
    <row r="57" spans="2:9" s="55" customFormat="1" ht="14.25" hidden="1" customHeight="1" x14ac:dyDescent="0.2">
      <c r="B57" s="129" t="s">
        <v>43</v>
      </c>
      <c r="C57" s="80">
        <v>1106</v>
      </c>
      <c r="D57" s="80">
        <v>181</v>
      </c>
      <c r="E57" s="80">
        <v>200073</v>
      </c>
      <c r="F57" s="80">
        <v>92</v>
      </c>
      <c r="G57" s="80">
        <v>98.4</v>
      </c>
      <c r="H57" s="80">
        <v>90.7</v>
      </c>
      <c r="I57" s="54"/>
    </row>
    <row r="58" spans="2:9" s="55" customFormat="1" ht="14.25" hidden="1" customHeight="1" x14ac:dyDescent="0.2">
      <c r="B58" s="129" t="s">
        <v>44</v>
      </c>
      <c r="C58" s="24">
        <v>801</v>
      </c>
      <c r="D58" s="22">
        <v>172</v>
      </c>
      <c r="E58" s="24">
        <v>137498</v>
      </c>
      <c r="F58" s="135">
        <v>60.3</v>
      </c>
      <c r="G58" s="135">
        <v>89.6</v>
      </c>
      <c r="H58" s="135">
        <v>53.9</v>
      </c>
      <c r="I58" s="54"/>
    </row>
    <row r="59" spans="2:9" s="55" customFormat="1" ht="14.25" hidden="1" customHeight="1" x14ac:dyDescent="0.2">
      <c r="B59" s="129" t="s">
        <v>45</v>
      </c>
      <c r="C59" s="24">
        <v>438</v>
      </c>
      <c r="D59" s="22">
        <v>186</v>
      </c>
      <c r="E59" s="24">
        <v>81382</v>
      </c>
      <c r="F59" s="135">
        <v>103.1</v>
      </c>
      <c r="G59" s="135">
        <v>94.4</v>
      </c>
      <c r="H59" s="135">
        <v>97.4</v>
      </c>
      <c r="I59" s="54"/>
    </row>
    <row r="60" spans="2:9" s="55" customFormat="1" ht="14.25" hidden="1" customHeight="1" x14ac:dyDescent="0.2">
      <c r="B60" s="129" t="s">
        <v>46</v>
      </c>
      <c r="C60" s="24">
        <v>3677</v>
      </c>
      <c r="D60" s="136">
        <v>160</v>
      </c>
      <c r="E60" s="24">
        <v>588842</v>
      </c>
      <c r="F60" s="135">
        <v>82.8</v>
      </c>
      <c r="G60" s="135">
        <v>94.1</v>
      </c>
      <c r="H60" s="135">
        <v>78.099999999999994</v>
      </c>
      <c r="I60" s="54"/>
    </row>
    <row r="61" spans="2:9" s="55" customFormat="1" ht="24" hidden="1" customHeight="1" x14ac:dyDescent="0.2">
      <c r="B61" s="23" t="s">
        <v>47</v>
      </c>
      <c r="C61" s="24">
        <v>6908</v>
      </c>
      <c r="D61" s="136">
        <v>168</v>
      </c>
      <c r="E61" s="24">
        <v>1159016</v>
      </c>
      <c r="F61" s="135">
        <v>49</v>
      </c>
      <c r="G61" s="135">
        <v>89.8</v>
      </c>
      <c r="H61" s="135">
        <v>44</v>
      </c>
      <c r="I61" s="54"/>
    </row>
    <row r="62" spans="2:9" s="55" customFormat="1" ht="24" hidden="1" customHeight="1" x14ac:dyDescent="0.2">
      <c r="B62" s="53" t="s">
        <v>50</v>
      </c>
      <c r="C62" s="24">
        <v>24234</v>
      </c>
      <c r="D62" s="15">
        <v>5.6</v>
      </c>
      <c r="E62" s="37">
        <v>135311</v>
      </c>
      <c r="F62" s="135">
        <v>129.69999999999999</v>
      </c>
      <c r="G62" s="135">
        <v>82.4</v>
      </c>
      <c r="H62" s="135">
        <v>106.5</v>
      </c>
      <c r="I62" s="54"/>
    </row>
    <row r="63" spans="2:9" s="55" customFormat="1" ht="14.25" hidden="1" customHeight="1" x14ac:dyDescent="0.2">
      <c r="B63" s="23" t="s">
        <v>51</v>
      </c>
      <c r="C63" s="24">
        <v>1754</v>
      </c>
      <c r="D63" s="15">
        <v>3.5</v>
      </c>
      <c r="E63" s="37">
        <v>6129</v>
      </c>
      <c r="F63" s="135">
        <v>99.2</v>
      </c>
      <c r="G63" s="135">
        <v>79.5</v>
      </c>
      <c r="H63" s="135">
        <v>78.5</v>
      </c>
      <c r="I63" s="54"/>
    </row>
    <row r="64" spans="2:9" s="55" customFormat="1" ht="14.25" hidden="1" customHeight="1" x14ac:dyDescent="0.2">
      <c r="B64" s="23" t="s">
        <v>52</v>
      </c>
      <c r="C64" s="24">
        <v>954</v>
      </c>
      <c r="D64" s="15">
        <v>3.1</v>
      </c>
      <c r="E64" s="37">
        <v>2915</v>
      </c>
      <c r="F64" s="135">
        <v>206</v>
      </c>
      <c r="G64" s="135">
        <v>91.2</v>
      </c>
      <c r="H64" s="135">
        <v>183.2</v>
      </c>
      <c r="I64" s="54"/>
    </row>
    <row r="65" spans="2:9" s="55" customFormat="1" ht="24" hidden="1" customHeight="1" x14ac:dyDescent="0.2">
      <c r="B65" s="23" t="s">
        <v>69</v>
      </c>
      <c r="C65" s="24">
        <v>5656</v>
      </c>
      <c r="D65" s="136">
        <v>5.5</v>
      </c>
      <c r="E65" s="24">
        <v>31096</v>
      </c>
      <c r="F65" s="135">
        <v>125.6</v>
      </c>
      <c r="G65" s="135">
        <v>105.8</v>
      </c>
      <c r="H65" s="135">
        <v>132.6</v>
      </c>
      <c r="I65" s="54"/>
    </row>
    <row r="66" spans="2:9" s="55" customFormat="1" ht="14.25" hidden="1" customHeight="1" x14ac:dyDescent="0.2">
      <c r="B66" s="23" t="s">
        <v>55</v>
      </c>
      <c r="C66" s="24">
        <v>15869</v>
      </c>
      <c r="D66" s="15">
        <v>6</v>
      </c>
      <c r="E66" s="37">
        <v>95171</v>
      </c>
      <c r="F66" s="135">
        <v>132.80000000000001</v>
      </c>
      <c r="G66" s="135">
        <v>75.900000000000006</v>
      </c>
      <c r="H66" s="135">
        <v>101</v>
      </c>
      <c r="I66" s="54"/>
    </row>
    <row r="67" spans="2:9" s="55" customFormat="1" ht="24" hidden="1" customHeight="1" x14ac:dyDescent="0.2">
      <c r="B67" s="53" t="s">
        <v>57</v>
      </c>
      <c r="C67" s="24">
        <v>456937</v>
      </c>
      <c r="D67" s="15">
        <v>211</v>
      </c>
      <c r="E67" s="37">
        <v>96462873</v>
      </c>
      <c r="F67" s="135">
        <v>107.7</v>
      </c>
      <c r="G67" s="135">
        <v>87.9</v>
      </c>
      <c r="H67" s="135">
        <v>94.5</v>
      </c>
      <c r="I67" s="54"/>
    </row>
    <row r="68" spans="2:9" s="55" customFormat="1" ht="14.25" hidden="1" customHeight="1" x14ac:dyDescent="0.2">
      <c r="B68" s="23" t="s">
        <v>51</v>
      </c>
      <c r="C68" s="24">
        <v>45404</v>
      </c>
      <c r="D68" s="15">
        <v>248</v>
      </c>
      <c r="E68" s="37">
        <v>11271235</v>
      </c>
      <c r="F68" s="135">
        <v>88</v>
      </c>
      <c r="G68" s="135">
        <v>91.2</v>
      </c>
      <c r="H68" s="135">
        <v>80.5</v>
      </c>
      <c r="I68" s="54"/>
    </row>
    <row r="69" spans="2:9" s="55" customFormat="1" ht="14.25" hidden="1" customHeight="1" x14ac:dyDescent="0.2">
      <c r="B69" s="23" t="s">
        <v>52</v>
      </c>
      <c r="C69" s="24">
        <v>39049</v>
      </c>
      <c r="D69" s="136">
        <v>273</v>
      </c>
      <c r="E69" s="24">
        <v>10650418</v>
      </c>
      <c r="F69" s="135">
        <v>107.9</v>
      </c>
      <c r="G69" s="135">
        <v>89.2</v>
      </c>
      <c r="H69" s="135">
        <v>96.3</v>
      </c>
      <c r="I69" s="54"/>
    </row>
    <row r="70" spans="2:9" s="55" customFormat="1" ht="24" hidden="1" customHeight="1" x14ac:dyDescent="0.2">
      <c r="B70" s="23" t="s">
        <v>69</v>
      </c>
      <c r="C70" s="24">
        <v>28295</v>
      </c>
      <c r="D70" s="15">
        <v>146</v>
      </c>
      <c r="E70" s="37">
        <v>4136874</v>
      </c>
      <c r="F70" s="135">
        <v>118.5</v>
      </c>
      <c r="G70" s="135">
        <v>95.4</v>
      </c>
      <c r="H70" s="135">
        <v>113.2</v>
      </c>
      <c r="I70" s="54"/>
    </row>
    <row r="71" spans="2:9" s="55" customFormat="1" ht="14.25" hidden="1" customHeight="1" x14ac:dyDescent="0.2">
      <c r="B71" s="23" t="s">
        <v>55</v>
      </c>
      <c r="C71" s="24">
        <v>331915</v>
      </c>
      <c r="D71" s="15">
        <v>205</v>
      </c>
      <c r="E71" s="37">
        <v>68160819</v>
      </c>
      <c r="F71" s="135">
        <v>148.9</v>
      </c>
      <c r="G71" s="135">
        <v>86.5</v>
      </c>
      <c r="H71" s="135">
        <v>129.1</v>
      </c>
      <c r="I71" s="54"/>
    </row>
    <row r="72" spans="2:9" s="55" customFormat="1" ht="14.25" hidden="1" customHeight="1" x14ac:dyDescent="0.2">
      <c r="B72" s="23" t="s">
        <v>58</v>
      </c>
      <c r="C72" s="24">
        <v>12274</v>
      </c>
      <c r="D72" s="136">
        <v>183</v>
      </c>
      <c r="E72" s="24">
        <v>2243527</v>
      </c>
      <c r="F72" s="135">
        <v>13.7</v>
      </c>
      <c r="G72" s="135">
        <v>80.3</v>
      </c>
      <c r="H72" s="135">
        <v>10.9</v>
      </c>
      <c r="I72" s="54"/>
    </row>
    <row r="73" spans="2:9" s="55" customFormat="1" ht="14.25" hidden="1" customHeight="1" x14ac:dyDescent="0.2">
      <c r="B73" s="21" t="s">
        <v>59</v>
      </c>
      <c r="C73" s="24">
        <v>325674</v>
      </c>
      <c r="D73" s="15">
        <v>391</v>
      </c>
      <c r="E73" s="37">
        <v>127414187</v>
      </c>
      <c r="F73" s="135">
        <v>112.5</v>
      </c>
      <c r="G73" s="135">
        <v>93.5</v>
      </c>
      <c r="H73" s="135">
        <v>105.3</v>
      </c>
      <c r="I73" s="54"/>
    </row>
    <row r="74" spans="2:9" s="55" customFormat="1" ht="24" hidden="1" customHeight="1" x14ac:dyDescent="0.2">
      <c r="B74" s="21" t="s">
        <v>60</v>
      </c>
      <c r="C74" s="24">
        <v>3387502</v>
      </c>
      <c r="D74" s="15">
        <v>39.9</v>
      </c>
      <c r="E74" s="37">
        <v>135216350</v>
      </c>
      <c r="F74" s="135">
        <v>100.7</v>
      </c>
      <c r="G74" s="135">
        <v>94.3</v>
      </c>
      <c r="H74" s="135">
        <v>95.1</v>
      </c>
      <c r="I74" s="54"/>
    </row>
    <row r="75" spans="2:9" s="55" customFormat="1" ht="24" hidden="1" customHeight="1" x14ac:dyDescent="0.2">
      <c r="B75" s="53" t="s">
        <v>61</v>
      </c>
      <c r="C75" s="24">
        <v>7916766</v>
      </c>
      <c r="D75" s="15">
        <v>33.6</v>
      </c>
      <c r="E75" s="37">
        <v>265889524</v>
      </c>
      <c r="F75" s="135">
        <v>100</v>
      </c>
      <c r="G75" s="135">
        <v>100</v>
      </c>
      <c r="H75" s="135">
        <v>100</v>
      </c>
      <c r="I75" s="54"/>
    </row>
    <row r="76" spans="2:9" s="55" customFormat="1" ht="14.25" hidden="1" customHeight="1" x14ac:dyDescent="0.2">
      <c r="B76" s="21" t="s">
        <v>62</v>
      </c>
      <c r="C76" s="24" t="s">
        <v>63</v>
      </c>
      <c r="D76" s="15" t="s">
        <v>63</v>
      </c>
      <c r="E76" s="37">
        <v>2024987</v>
      </c>
      <c r="F76" s="135" t="s">
        <v>63</v>
      </c>
      <c r="G76" s="135" t="s">
        <v>63</v>
      </c>
      <c r="H76" s="135">
        <v>98.7</v>
      </c>
      <c r="I76" s="54"/>
    </row>
    <row r="77" spans="2:9" s="55" customFormat="1" ht="14.25" hidden="1" customHeight="1" x14ac:dyDescent="0.2">
      <c r="B77" s="21" t="s">
        <v>64</v>
      </c>
      <c r="C77" s="24" t="s">
        <v>63</v>
      </c>
      <c r="D77" s="15" t="s">
        <v>63</v>
      </c>
      <c r="E77" s="37">
        <v>270622</v>
      </c>
      <c r="F77" s="135" t="s">
        <v>63</v>
      </c>
      <c r="G77" s="135" t="s">
        <v>63</v>
      </c>
      <c r="H77" s="135">
        <v>106.5</v>
      </c>
      <c r="I77" s="54"/>
    </row>
    <row r="78" spans="2:9" s="55" customFormat="1" ht="14.25" hidden="1" customHeight="1" x14ac:dyDescent="0.2">
      <c r="B78" s="21" t="s">
        <v>65</v>
      </c>
      <c r="C78" s="24" t="s">
        <v>63</v>
      </c>
      <c r="D78" s="15" t="s">
        <v>63</v>
      </c>
      <c r="E78" s="37">
        <v>60854522</v>
      </c>
      <c r="F78" s="135" t="s">
        <v>63</v>
      </c>
      <c r="G78" s="135" t="s">
        <v>63</v>
      </c>
      <c r="H78" s="135">
        <v>91.9</v>
      </c>
      <c r="I78" s="54"/>
    </row>
    <row r="79" spans="2:9" s="55" customFormat="1" ht="14.25" hidden="1" customHeight="1" x14ac:dyDescent="0.2">
      <c r="B79" s="21" t="s">
        <v>66</v>
      </c>
      <c r="C79" s="24" t="s">
        <v>63</v>
      </c>
      <c r="D79" s="15" t="s">
        <v>63</v>
      </c>
      <c r="E79" s="37">
        <v>56184337</v>
      </c>
      <c r="F79" s="135" t="s">
        <v>63</v>
      </c>
      <c r="G79" s="135" t="s">
        <v>63</v>
      </c>
      <c r="H79" s="135">
        <v>93.8</v>
      </c>
      <c r="I79" s="54"/>
    </row>
    <row r="80" spans="2:9" s="55" customFormat="1" ht="14.25" hidden="1" customHeight="1" x14ac:dyDescent="0.2">
      <c r="B80" s="21" t="s">
        <v>67</v>
      </c>
      <c r="C80" s="35">
        <v>138986</v>
      </c>
      <c r="D80" s="36">
        <v>88</v>
      </c>
      <c r="E80" s="37">
        <v>12235041</v>
      </c>
      <c r="F80" s="135">
        <v>149.9</v>
      </c>
      <c r="G80" s="135">
        <v>88.9</v>
      </c>
      <c r="H80" s="135">
        <v>132.69999999999999</v>
      </c>
      <c r="I80" s="54"/>
    </row>
    <row r="81" spans="2:9" s="55" customFormat="1" ht="14.25" hidden="1" customHeight="1" x14ac:dyDescent="0.2">
      <c r="B81" s="21" t="s">
        <v>68</v>
      </c>
      <c r="C81" s="35">
        <v>33441</v>
      </c>
      <c r="D81" s="36" t="s">
        <v>63</v>
      </c>
      <c r="E81" s="37" t="s">
        <v>63</v>
      </c>
      <c r="F81" s="135">
        <v>81</v>
      </c>
      <c r="G81" s="135" t="s">
        <v>63</v>
      </c>
      <c r="H81" s="135" t="s">
        <v>63</v>
      </c>
      <c r="I81" s="54"/>
    </row>
    <row r="82" spans="2:9" ht="12.75" hidden="1" customHeight="1" x14ac:dyDescent="0.2">
      <c r="C82" s="35"/>
      <c r="D82" s="36"/>
      <c r="E82" s="37"/>
      <c r="F82" s="135"/>
      <c r="G82" s="135"/>
      <c r="H82" s="135"/>
    </row>
    <row r="83" spans="2:9" ht="17.100000000000001" hidden="1" customHeight="1" x14ac:dyDescent="0.2">
      <c r="B83" s="80">
        <v>2006</v>
      </c>
      <c r="C83" s="35"/>
      <c r="D83" s="36"/>
      <c r="E83" s="37"/>
      <c r="F83" s="135"/>
      <c r="G83" s="135"/>
      <c r="H83" s="135"/>
    </row>
    <row r="84" spans="2:9" ht="27.75" hidden="1" customHeight="1" x14ac:dyDescent="0.2">
      <c r="B84" s="53" t="s">
        <v>61</v>
      </c>
      <c r="C84" s="35">
        <v>7991401</v>
      </c>
      <c r="D84" s="36">
        <v>25.6</v>
      </c>
      <c r="E84" s="37">
        <v>204495205</v>
      </c>
      <c r="F84" s="135"/>
      <c r="G84" s="135"/>
      <c r="H84" s="135"/>
    </row>
    <row r="85" spans="2:9" ht="17.25" hidden="1" customHeight="1" x14ac:dyDescent="0.2">
      <c r="B85" s="21" t="s">
        <v>62</v>
      </c>
      <c r="C85" s="14" t="s">
        <v>63</v>
      </c>
      <c r="D85" s="14" t="s">
        <v>63</v>
      </c>
      <c r="E85" s="37">
        <v>1577386</v>
      </c>
      <c r="F85" s="37"/>
      <c r="G85" s="37"/>
      <c r="H85" s="37"/>
    </row>
    <row r="86" spans="2:9" ht="17.25" hidden="1" customHeight="1" x14ac:dyDescent="0.2">
      <c r="B86" s="21" t="s">
        <v>64</v>
      </c>
      <c r="C86" s="14" t="s">
        <v>63</v>
      </c>
      <c r="D86" s="137" t="s">
        <v>63</v>
      </c>
      <c r="E86" s="24">
        <v>239452</v>
      </c>
      <c r="F86" s="135"/>
      <c r="G86" s="135"/>
      <c r="H86" s="135"/>
    </row>
    <row r="87" spans="2:9" ht="17.25" hidden="1" customHeight="1" x14ac:dyDescent="0.2">
      <c r="B87" s="21" t="s">
        <v>65</v>
      </c>
      <c r="C87" s="14" t="s">
        <v>63</v>
      </c>
      <c r="D87" s="137" t="s">
        <v>63</v>
      </c>
      <c r="E87" s="24">
        <v>57817800</v>
      </c>
      <c r="F87" s="135"/>
      <c r="G87" s="135"/>
      <c r="H87" s="135"/>
    </row>
    <row r="88" spans="2:9" ht="17.25" hidden="1" customHeight="1" x14ac:dyDescent="0.2">
      <c r="B88" s="21" t="s">
        <v>66</v>
      </c>
      <c r="C88" s="24" t="s">
        <v>63</v>
      </c>
      <c r="D88" s="15" t="s">
        <v>63</v>
      </c>
      <c r="E88" s="37">
        <v>53807452</v>
      </c>
      <c r="F88" s="135"/>
      <c r="G88" s="135"/>
      <c r="H88" s="135"/>
    </row>
    <row r="89" spans="2:9" ht="17.100000000000001" hidden="1" customHeight="1" x14ac:dyDescent="0.2">
      <c r="C89" s="14"/>
      <c r="D89" s="138"/>
      <c r="E89" s="35"/>
      <c r="F89" s="135"/>
      <c r="G89" s="135"/>
      <c r="H89" s="135"/>
    </row>
    <row r="90" spans="2:9" s="83" customFormat="1" ht="13.5" hidden="1" customHeight="1" x14ac:dyDescent="0.2">
      <c r="C90" s="24">
        <v>2006</v>
      </c>
      <c r="D90" s="15"/>
      <c r="E90" s="37"/>
      <c r="F90" s="135">
        <v>2005</v>
      </c>
      <c r="G90" s="135"/>
      <c r="H90" s="135"/>
    </row>
    <row r="91" spans="2:9" s="83" customFormat="1" ht="13.5" hidden="1" customHeight="1" x14ac:dyDescent="0.2">
      <c r="B91" s="94" t="s">
        <v>70</v>
      </c>
      <c r="C91" s="24">
        <v>825472</v>
      </c>
      <c r="D91" s="15">
        <v>138</v>
      </c>
      <c r="E91" s="44">
        <v>113596904</v>
      </c>
      <c r="F91" s="135">
        <v>858280</v>
      </c>
      <c r="G91" s="135">
        <v>156</v>
      </c>
      <c r="H91" s="135">
        <v>134091659</v>
      </c>
    </row>
    <row r="92" spans="2:9" s="83" customFormat="1" ht="13.5" hidden="1" customHeight="1" x14ac:dyDescent="0.2">
      <c r="B92" s="94"/>
      <c r="C92" s="139">
        <v>825472</v>
      </c>
      <c r="D92" s="36">
        <f>ROUND(E92/C92,1)</f>
        <v>27.5</v>
      </c>
      <c r="E92" s="37">
        <f>ROUND(E91/5,0)</f>
        <v>22719381</v>
      </c>
      <c r="F92" s="135">
        <v>858280</v>
      </c>
      <c r="G92" s="135">
        <f>ROUND(H92/F92,1)</f>
        <v>31.2</v>
      </c>
      <c r="H92" s="135">
        <f>ROUND(H91/5,0)</f>
        <v>26818332</v>
      </c>
    </row>
    <row r="93" spans="2:9" s="57" customFormat="1" ht="13.5" hidden="1" customHeight="1" x14ac:dyDescent="0.2">
      <c r="B93" s="56" t="s">
        <v>70</v>
      </c>
      <c r="C93" s="24">
        <v>825472</v>
      </c>
      <c r="D93" s="15">
        <v>27.5</v>
      </c>
      <c r="E93" s="37">
        <v>22719381</v>
      </c>
      <c r="F93" s="37">
        <f>ROUND(C93/F92*100,1)</f>
        <v>96.2</v>
      </c>
      <c r="G93" s="135">
        <f>ROUND(D93/G92*100,1)</f>
        <v>88.1</v>
      </c>
      <c r="H93" s="37">
        <f>ROUND(E93/H92*100,1)</f>
        <v>84.7</v>
      </c>
    </row>
    <row r="94" spans="2:9" s="83" customFormat="1" ht="13.5" hidden="1" customHeight="1" x14ac:dyDescent="0.2">
      <c r="C94" s="24">
        <v>2006</v>
      </c>
      <c r="D94" s="15"/>
      <c r="E94" s="37"/>
      <c r="F94" s="37">
        <v>2005</v>
      </c>
      <c r="G94" s="135"/>
      <c r="H94" s="37"/>
    </row>
    <row r="95" spans="2:9" s="83" customFormat="1" ht="13.5" hidden="1" customHeight="1" x14ac:dyDescent="0.2">
      <c r="B95" s="94" t="s">
        <v>71</v>
      </c>
      <c r="C95" s="24">
        <v>2390176</v>
      </c>
      <c r="D95" s="140">
        <v>38.5</v>
      </c>
      <c r="E95" s="37">
        <v>92023409</v>
      </c>
      <c r="F95" s="135">
        <v>2529222</v>
      </c>
      <c r="G95" s="135">
        <v>42.9</v>
      </c>
      <c r="H95" s="135">
        <v>108398018</v>
      </c>
    </row>
    <row r="96" spans="2:9" s="57" customFormat="1" ht="13.5" hidden="1" customHeight="1" x14ac:dyDescent="0.2">
      <c r="B96" s="56" t="s">
        <v>71</v>
      </c>
      <c r="C96" s="24">
        <v>2390176</v>
      </c>
      <c r="D96" s="15">
        <v>38.5</v>
      </c>
      <c r="E96" s="37">
        <v>92023409</v>
      </c>
      <c r="F96" s="135">
        <f>ROUND(C95/F95*100,1)</f>
        <v>94.5</v>
      </c>
      <c r="G96" s="135">
        <f>ROUND(D95/G95*100,1)</f>
        <v>89.7</v>
      </c>
      <c r="H96" s="135">
        <f>ROUND(E95/H95*100,1)</f>
        <v>84.9</v>
      </c>
    </row>
    <row r="97" spans="2:8" s="83" customFormat="1" ht="13.5" hidden="1" customHeight="1" x14ac:dyDescent="0.2">
      <c r="C97" s="24"/>
      <c r="D97" s="140"/>
      <c r="E97" s="37"/>
      <c r="F97" s="135"/>
      <c r="G97" s="135"/>
      <c r="H97" s="135"/>
    </row>
    <row r="98" spans="2:8" s="57" customFormat="1" ht="13.5" hidden="1" customHeight="1" x14ac:dyDescent="0.2">
      <c r="B98" s="56" t="s">
        <v>72</v>
      </c>
      <c r="C98" s="80">
        <f>C93+C96</f>
        <v>3215648</v>
      </c>
      <c r="D98" s="80">
        <f>ROUND(E98/C98,1)</f>
        <v>35.700000000000003</v>
      </c>
      <c r="E98" s="80">
        <f>E93+E96</f>
        <v>114742790</v>
      </c>
      <c r="F98" s="80">
        <f>ROUND(C98/C74*100,1)</f>
        <v>94.9</v>
      </c>
      <c r="G98" s="80">
        <f>ROUND(D98/D74*100,1)</f>
        <v>89.5</v>
      </c>
      <c r="H98" s="80">
        <f>ROUND(E98/E74*100,1)</f>
        <v>84.9</v>
      </c>
    </row>
    <row r="99" spans="2:8" s="83" customFormat="1" ht="13.5" hidden="1" customHeight="1" x14ac:dyDescent="0.2">
      <c r="C99" s="80"/>
      <c r="D99" s="80"/>
      <c r="E99" s="80"/>
      <c r="F99" s="80"/>
      <c r="G99" s="80"/>
      <c r="H99" s="80"/>
    </row>
    <row r="100" spans="2:8" ht="13.5" customHeight="1" x14ac:dyDescent="0.2"/>
    <row r="101" spans="2:8" ht="17.100000000000001" customHeight="1" x14ac:dyDescent="0.2">
      <c r="C101" s="133"/>
      <c r="D101" s="133"/>
      <c r="E101" s="133"/>
    </row>
    <row r="102" spans="2:8" ht="17.100000000000001" customHeight="1" x14ac:dyDescent="0.2">
      <c r="C102" s="133"/>
      <c r="D102" s="133"/>
      <c r="E102" s="133"/>
    </row>
    <row r="103" spans="2:8" ht="17.100000000000001" customHeight="1" x14ac:dyDescent="0.2">
      <c r="C103" s="133"/>
      <c r="D103" s="133"/>
      <c r="E103" s="133"/>
    </row>
    <row r="104" spans="2:8" ht="17.100000000000001" customHeight="1" x14ac:dyDescent="0.2">
      <c r="C104" s="133"/>
      <c r="D104" s="133"/>
      <c r="E104" s="133"/>
    </row>
    <row r="105" spans="2:8" ht="17.100000000000001" customHeight="1" x14ac:dyDescent="0.2">
      <c r="C105" s="133"/>
      <c r="D105" s="133"/>
      <c r="E105" s="133"/>
    </row>
    <row r="106" spans="2:8" ht="24.75" customHeight="1" x14ac:dyDescent="0.2">
      <c r="C106" s="133"/>
      <c r="D106" s="133"/>
      <c r="E106" s="133"/>
    </row>
    <row r="107" spans="2:8" ht="17.100000000000001" customHeight="1" x14ac:dyDescent="0.2">
      <c r="C107" s="133"/>
      <c r="D107" s="133"/>
      <c r="E107" s="133"/>
    </row>
    <row r="108" spans="2:8" ht="17.100000000000001" customHeight="1" x14ac:dyDescent="0.2">
      <c r="C108" s="133"/>
      <c r="D108" s="133"/>
      <c r="E108" s="133"/>
    </row>
    <row r="109" spans="2:8" ht="17.100000000000001" customHeight="1" x14ac:dyDescent="0.2">
      <c r="C109" s="133"/>
      <c r="D109" s="133"/>
      <c r="E109" s="133"/>
    </row>
    <row r="110" spans="2:8" ht="17.100000000000001" customHeight="1" x14ac:dyDescent="0.2">
      <c r="C110" s="133"/>
      <c r="D110" s="133"/>
      <c r="E110" s="133"/>
    </row>
    <row r="111" spans="2:8" ht="17.100000000000001" customHeight="1" x14ac:dyDescent="0.2">
      <c r="C111" s="133"/>
      <c r="D111" s="133"/>
      <c r="E111" s="133"/>
    </row>
    <row r="112" spans="2:8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B6" sqref="B6"/>
    </sheetView>
  </sheetViews>
  <sheetFormatPr defaultRowHeight="12.75" x14ac:dyDescent="0.2"/>
  <cols>
    <col min="1" max="1" width="2.28515625" style="80" customWidth="1"/>
    <col min="2" max="2" width="31.140625" style="80" customWidth="1"/>
    <col min="3" max="3" width="13.5703125" style="80" customWidth="1"/>
    <col min="4" max="4" width="11.140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8" style="80" customWidth="1"/>
    <col min="10" max="11" width="0" style="80" hidden="1" customWidth="1"/>
    <col min="12" max="12" width="10.42578125" style="80" hidden="1" customWidth="1"/>
    <col min="13" max="16" width="0" style="80" hidden="1" customWidth="1"/>
    <col min="17" max="17" width="13.5703125" style="80" customWidth="1"/>
    <col min="18" max="18" width="11.28515625" style="80" customWidth="1"/>
    <col min="19" max="19" width="13.5703125" style="80" customWidth="1"/>
    <col min="20" max="20" width="11.28515625" style="80" customWidth="1"/>
    <col min="21" max="16384" width="9.140625" style="80"/>
  </cols>
  <sheetData>
    <row r="1" spans="2:18" s="171" customFormat="1" ht="15.75" x14ac:dyDescent="0.25">
      <c r="B1" s="170"/>
      <c r="H1" s="172">
        <v>81</v>
      </c>
    </row>
    <row r="2" spans="2:18" ht="20.25" customHeight="1" x14ac:dyDescent="0.2">
      <c r="B2" s="118" t="s">
        <v>111</v>
      </c>
      <c r="C2" s="55"/>
      <c r="I2" s="83"/>
    </row>
    <row r="3" spans="2:18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  <c r="Q3" s="98"/>
      <c r="R3" s="98"/>
    </row>
    <row r="4" spans="2:18" ht="19.5" customHeight="1" x14ac:dyDescent="0.2">
      <c r="B4" s="182"/>
      <c r="C4" s="183"/>
      <c r="D4" s="184"/>
      <c r="E4" s="185"/>
      <c r="F4" s="186" t="s">
        <v>85</v>
      </c>
      <c r="G4" s="187"/>
      <c r="H4" s="187"/>
      <c r="Q4" s="98"/>
      <c r="R4" s="98"/>
    </row>
    <row r="5" spans="2:18" ht="12" customHeight="1" x14ac:dyDescent="0.2">
      <c r="B5" s="148"/>
      <c r="C5" s="142"/>
      <c r="D5" s="143"/>
      <c r="E5" s="144"/>
      <c r="F5" s="145"/>
      <c r="G5" s="145"/>
      <c r="H5" s="146"/>
      <c r="Q5" s="98"/>
      <c r="R5" s="98"/>
    </row>
    <row r="6" spans="2:18" ht="30" customHeight="1" x14ac:dyDescent="0.25">
      <c r="B6" s="99" t="s">
        <v>50</v>
      </c>
      <c r="C6" s="112">
        <v>627</v>
      </c>
      <c r="D6" s="109">
        <v>3.5</v>
      </c>
      <c r="E6" s="112">
        <v>2177</v>
      </c>
      <c r="F6" s="108">
        <v>150</v>
      </c>
      <c r="G6" s="108">
        <v>79.5</v>
      </c>
      <c r="H6" s="108">
        <v>118.8</v>
      </c>
      <c r="I6" s="83"/>
      <c r="Q6" s="112"/>
      <c r="R6" s="112"/>
    </row>
    <row r="7" spans="2:18" ht="24" customHeight="1" x14ac:dyDescent="0.25">
      <c r="B7" s="69" t="s">
        <v>51</v>
      </c>
      <c r="C7" s="103">
        <v>27</v>
      </c>
      <c r="D7" s="104">
        <v>2.4</v>
      </c>
      <c r="E7" s="103">
        <v>66</v>
      </c>
      <c r="F7" s="105">
        <v>49.1</v>
      </c>
      <c r="G7" s="104">
        <v>200</v>
      </c>
      <c r="H7" s="106">
        <v>101.5</v>
      </c>
      <c r="I7" s="83"/>
    </row>
    <row r="8" spans="2:18" ht="24" customHeight="1" x14ac:dyDescent="0.25">
      <c r="B8" s="69" t="s">
        <v>52</v>
      </c>
      <c r="C8" s="112">
        <v>42</v>
      </c>
      <c r="D8" s="109">
        <v>2.6</v>
      </c>
      <c r="E8" s="112">
        <v>109</v>
      </c>
      <c r="F8" s="108" t="s">
        <v>63</v>
      </c>
      <c r="G8" s="109" t="s">
        <v>63</v>
      </c>
      <c r="H8" s="110" t="s">
        <v>63</v>
      </c>
      <c r="I8" s="83"/>
    </row>
    <row r="9" spans="2:18" ht="24" customHeight="1" x14ac:dyDescent="0.25">
      <c r="B9" s="69" t="s">
        <v>53</v>
      </c>
      <c r="C9" s="112" t="s">
        <v>86</v>
      </c>
      <c r="D9" s="109" t="s">
        <v>86</v>
      </c>
      <c r="E9" s="112" t="s">
        <v>86</v>
      </c>
      <c r="F9" s="108" t="s">
        <v>86</v>
      </c>
      <c r="G9" s="109" t="s">
        <v>86</v>
      </c>
      <c r="H9" s="110" t="s">
        <v>86</v>
      </c>
      <c r="I9" s="83"/>
    </row>
    <row r="10" spans="2:18" ht="30" customHeight="1" x14ac:dyDescent="0.25">
      <c r="B10" s="69" t="s">
        <v>54</v>
      </c>
      <c r="C10" s="103">
        <v>70</v>
      </c>
      <c r="D10" s="104">
        <v>0.3</v>
      </c>
      <c r="E10" s="103">
        <v>22</v>
      </c>
      <c r="F10" s="105">
        <v>76.099999999999994</v>
      </c>
      <c r="G10" s="104">
        <v>7.5</v>
      </c>
      <c r="H10" s="105">
        <v>6.8</v>
      </c>
      <c r="I10" s="83"/>
    </row>
    <row r="11" spans="2:18" ht="24" customHeight="1" x14ac:dyDescent="0.25">
      <c r="B11" s="69" t="s">
        <v>55</v>
      </c>
      <c r="C11" s="103">
        <v>147</v>
      </c>
      <c r="D11" s="104">
        <v>7.3</v>
      </c>
      <c r="E11" s="103">
        <v>1079</v>
      </c>
      <c r="F11" s="105">
        <v>262.5</v>
      </c>
      <c r="G11" s="104">
        <v>82</v>
      </c>
      <c r="H11" s="105">
        <v>217.1</v>
      </c>
      <c r="I11" s="83"/>
    </row>
    <row r="12" spans="2:18" ht="24" customHeight="1" x14ac:dyDescent="0.25">
      <c r="B12" s="69" t="s">
        <v>56</v>
      </c>
      <c r="C12" s="103">
        <v>341</v>
      </c>
      <c r="D12" s="104">
        <v>2.6</v>
      </c>
      <c r="E12" s="103">
        <v>901</v>
      </c>
      <c r="F12" s="105">
        <v>159.30000000000001</v>
      </c>
      <c r="G12" s="104">
        <v>59.1</v>
      </c>
      <c r="H12" s="106">
        <v>95</v>
      </c>
      <c r="I12" s="83"/>
    </row>
    <row r="13" spans="2:18" ht="30" customHeight="1" x14ac:dyDescent="0.25">
      <c r="B13" s="99" t="s">
        <v>57</v>
      </c>
      <c r="C13" s="112">
        <v>9144</v>
      </c>
      <c r="D13" s="111">
        <v>302</v>
      </c>
      <c r="E13" s="112">
        <v>2760704</v>
      </c>
      <c r="F13" s="108">
        <v>111.9</v>
      </c>
      <c r="G13" s="108">
        <v>137.30000000000001</v>
      </c>
      <c r="H13" s="108">
        <v>153.5</v>
      </c>
      <c r="I13" s="83"/>
      <c r="Q13" s="112"/>
      <c r="R13" s="112"/>
    </row>
    <row r="14" spans="2:18" ht="30" customHeight="1" x14ac:dyDescent="0.25">
      <c r="B14" s="73" t="s">
        <v>1</v>
      </c>
      <c r="C14" s="112"/>
      <c r="D14" s="109"/>
      <c r="E14" s="112"/>
      <c r="F14" s="108"/>
      <c r="G14" s="108"/>
      <c r="H14" s="108"/>
      <c r="I14" s="83"/>
      <c r="Q14" s="112"/>
      <c r="R14" s="112"/>
    </row>
    <row r="15" spans="2:18" ht="24" customHeight="1" x14ac:dyDescent="0.25">
      <c r="B15" s="69" t="s">
        <v>51</v>
      </c>
      <c r="C15" s="103">
        <v>139</v>
      </c>
      <c r="D15" s="107">
        <v>174</v>
      </c>
      <c r="E15" s="103">
        <v>24219</v>
      </c>
      <c r="F15" s="105">
        <v>50</v>
      </c>
      <c r="G15" s="104">
        <v>118.4</v>
      </c>
      <c r="H15" s="106">
        <v>59.1</v>
      </c>
      <c r="I15" s="83"/>
    </row>
    <row r="16" spans="2:18" ht="24" customHeight="1" x14ac:dyDescent="0.25">
      <c r="B16" s="69" t="s">
        <v>52</v>
      </c>
      <c r="C16" s="103">
        <v>5063</v>
      </c>
      <c r="D16" s="107">
        <v>389</v>
      </c>
      <c r="E16" s="103">
        <v>1968626</v>
      </c>
      <c r="F16" s="105">
        <v>134.1</v>
      </c>
      <c r="G16" s="104">
        <v>135.1</v>
      </c>
      <c r="H16" s="106">
        <v>180.7</v>
      </c>
      <c r="I16" s="83"/>
    </row>
    <row r="17" spans="2:18" ht="30" customHeight="1" x14ac:dyDescent="0.25">
      <c r="B17" s="69" t="s">
        <v>54</v>
      </c>
      <c r="C17" s="103">
        <v>641</v>
      </c>
      <c r="D17" s="107">
        <v>246</v>
      </c>
      <c r="E17" s="103">
        <v>157939</v>
      </c>
      <c r="F17" s="105">
        <v>54.1</v>
      </c>
      <c r="G17" s="104">
        <v>113.9</v>
      </c>
      <c r="H17" s="106">
        <v>61.8</v>
      </c>
      <c r="I17" s="83"/>
    </row>
    <row r="18" spans="2:18" ht="24" customHeight="1" x14ac:dyDescent="0.25">
      <c r="B18" s="69" t="s">
        <v>55</v>
      </c>
      <c r="C18" s="103">
        <v>2500</v>
      </c>
      <c r="D18" s="107">
        <v>217</v>
      </c>
      <c r="E18" s="103">
        <v>542165</v>
      </c>
      <c r="F18" s="105">
        <v>134.30000000000001</v>
      </c>
      <c r="G18" s="104">
        <v>126.9</v>
      </c>
      <c r="H18" s="106">
        <v>170.2</v>
      </c>
      <c r="I18" s="83"/>
    </row>
    <row r="19" spans="2:18" ht="24" customHeight="1" x14ac:dyDescent="0.25">
      <c r="B19" s="69" t="s">
        <v>56</v>
      </c>
      <c r="C19" s="103">
        <v>721</v>
      </c>
      <c r="D19" s="107">
        <v>72</v>
      </c>
      <c r="E19" s="103">
        <v>52234</v>
      </c>
      <c r="F19" s="105">
        <v>67.2</v>
      </c>
      <c r="G19" s="104">
        <v>82.8</v>
      </c>
      <c r="H19" s="106">
        <v>55.8</v>
      </c>
      <c r="I19" s="83"/>
    </row>
    <row r="20" spans="2:18" ht="24" customHeight="1" x14ac:dyDescent="0.25">
      <c r="B20" s="79" t="s">
        <v>37</v>
      </c>
      <c r="C20" s="103">
        <v>27</v>
      </c>
      <c r="D20" s="107">
        <v>78</v>
      </c>
      <c r="E20" s="103">
        <v>2108</v>
      </c>
      <c r="F20" s="105">
        <v>112.5</v>
      </c>
      <c r="G20" s="104">
        <v>81.3</v>
      </c>
      <c r="H20" s="106">
        <v>91.6</v>
      </c>
      <c r="I20" s="83"/>
    </row>
    <row r="21" spans="2:18" ht="24" customHeight="1" x14ac:dyDescent="0.25">
      <c r="B21" s="73" t="s">
        <v>1</v>
      </c>
      <c r="C21" s="103"/>
      <c r="D21" s="107"/>
      <c r="E21" s="103"/>
      <c r="F21" s="105"/>
      <c r="G21" s="104"/>
      <c r="H21" s="106"/>
      <c r="I21" s="83"/>
    </row>
    <row r="22" spans="2:18" ht="24" customHeight="1" x14ac:dyDescent="0.25">
      <c r="B22" s="74" t="s">
        <v>38</v>
      </c>
      <c r="C22" s="103">
        <v>2</v>
      </c>
      <c r="D22" s="107">
        <v>350</v>
      </c>
      <c r="E22" s="103">
        <v>699</v>
      </c>
      <c r="F22" s="105">
        <v>33.299999999999997</v>
      </c>
      <c r="G22" s="104">
        <v>194.4</v>
      </c>
      <c r="H22" s="106">
        <v>64.8</v>
      </c>
      <c r="I22" s="83"/>
    </row>
    <row r="23" spans="2:18" s="55" customFormat="1" ht="24" customHeight="1" x14ac:dyDescent="0.25">
      <c r="B23" s="75" t="s">
        <v>59</v>
      </c>
      <c r="C23" s="107">
        <v>14073</v>
      </c>
      <c r="D23" s="107">
        <v>397</v>
      </c>
      <c r="E23" s="103">
        <v>5580681</v>
      </c>
      <c r="F23" s="105">
        <v>99.8</v>
      </c>
      <c r="G23" s="104">
        <v>124.1</v>
      </c>
      <c r="H23" s="106">
        <v>123.6</v>
      </c>
      <c r="I23" s="54"/>
      <c r="J23" s="55" t="e">
        <f>ROUND(C23/#REF!*100,1)</f>
        <v>#REF!</v>
      </c>
      <c r="K23" s="55" t="e">
        <f>ROUND(D23/#REF!*100,1)</f>
        <v>#REF!</v>
      </c>
      <c r="L23" s="55" t="e">
        <f>ROUND(E23/#REF!*100,1)</f>
        <v>#REF!</v>
      </c>
      <c r="M23" s="77" t="e">
        <f>F23-J23</f>
        <v>#REF!</v>
      </c>
      <c r="N23" s="77" t="e">
        <f>G23-K23</f>
        <v>#REF!</v>
      </c>
      <c r="O23" s="77" t="e">
        <f>H23-L23</f>
        <v>#REF!</v>
      </c>
    </row>
    <row r="24" spans="2:18" s="55" customFormat="1" ht="33" customHeight="1" x14ac:dyDescent="0.25">
      <c r="B24" s="75" t="s">
        <v>84</v>
      </c>
      <c r="C24" s="107">
        <v>45526</v>
      </c>
      <c r="D24" s="104">
        <v>23.3</v>
      </c>
      <c r="E24" s="107">
        <v>1060412</v>
      </c>
      <c r="F24" s="108">
        <v>83.9</v>
      </c>
      <c r="G24" s="108">
        <v>78.7</v>
      </c>
      <c r="H24" s="108">
        <v>66.099999999999994</v>
      </c>
      <c r="I24" s="54"/>
      <c r="J24" s="55" t="e">
        <f>ROUND(C24/#REF!*100,1)</f>
        <v>#REF!</v>
      </c>
      <c r="K24" s="55" t="e">
        <f>ROUND(D24/#REF!*100,1)</f>
        <v>#REF!</v>
      </c>
      <c r="L24" s="55" t="e">
        <f>ROUND(E24/#REF!*100,1)</f>
        <v>#REF!</v>
      </c>
      <c r="M24" s="77" t="e">
        <f t="shared" ref="M24:O31" si="0">F24-J24</f>
        <v>#REF!</v>
      </c>
      <c r="N24" s="77" t="e">
        <f t="shared" si="0"/>
        <v>#REF!</v>
      </c>
      <c r="O24" s="77" t="e">
        <f t="shared" si="0"/>
        <v>#REF!</v>
      </c>
    </row>
    <row r="25" spans="2:18" s="55" customFormat="1" ht="24" customHeight="1" x14ac:dyDescent="0.25">
      <c r="B25" s="76" t="s">
        <v>81</v>
      </c>
      <c r="C25" s="111">
        <v>33477</v>
      </c>
      <c r="D25" s="109">
        <v>23.9</v>
      </c>
      <c r="E25" s="112">
        <v>800745</v>
      </c>
      <c r="F25" s="108">
        <v>87.9</v>
      </c>
      <c r="G25" s="109">
        <v>65.7</v>
      </c>
      <c r="H25" s="110">
        <v>57.8</v>
      </c>
      <c r="I25" s="54"/>
      <c r="J25" s="55" t="e">
        <f>ROUND(C25/#REF!*100,1)</f>
        <v>#REF!</v>
      </c>
      <c r="K25" s="55" t="e">
        <f>ROUND(D25/#REF!*100,1)</f>
        <v>#REF!</v>
      </c>
      <c r="L25" s="55" t="e">
        <f>ROUND(E25/#REF!*100,1)</f>
        <v>#REF!</v>
      </c>
      <c r="M25" s="77" t="e">
        <f t="shared" si="0"/>
        <v>#REF!</v>
      </c>
      <c r="N25" s="77" t="e">
        <f t="shared" si="0"/>
        <v>#REF!</v>
      </c>
      <c r="O25" s="77" t="e">
        <f t="shared" si="0"/>
        <v>#REF!</v>
      </c>
    </row>
    <row r="26" spans="2:18" s="55" customFormat="1" ht="24" customHeight="1" x14ac:dyDescent="0.25">
      <c r="B26" s="76" t="s">
        <v>82</v>
      </c>
      <c r="C26" s="111">
        <v>12049</v>
      </c>
      <c r="D26" s="109">
        <v>21.6</v>
      </c>
      <c r="E26" s="112">
        <v>259667</v>
      </c>
      <c r="F26" s="108">
        <v>74.3</v>
      </c>
      <c r="G26" s="108">
        <v>158.80000000000001</v>
      </c>
      <c r="H26" s="108">
        <v>117.9</v>
      </c>
      <c r="I26" s="54"/>
      <c r="J26" s="55" t="e">
        <f>ROUND(C26/#REF!*100,1)</f>
        <v>#REF!</v>
      </c>
      <c r="K26" s="55" t="e">
        <f>ROUND(D26/#REF!*100,1)</f>
        <v>#REF!</v>
      </c>
      <c r="L26" s="55" t="e">
        <f>ROUND(E26/#REF!*100,1)</f>
        <v>#REF!</v>
      </c>
      <c r="M26" s="77" t="e">
        <f t="shared" si="0"/>
        <v>#REF!</v>
      </c>
      <c r="N26" s="77" t="e">
        <f t="shared" si="0"/>
        <v>#REF!</v>
      </c>
      <c r="O26" s="77" t="e">
        <f t="shared" si="0"/>
        <v>#REF!</v>
      </c>
    </row>
    <row r="27" spans="2:18" s="55" customFormat="1" ht="24" customHeight="1" x14ac:dyDescent="0.25">
      <c r="B27" s="100" t="s">
        <v>61</v>
      </c>
      <c r="C27" s="111">
        <v>72173</v>
      </c>
      <c r="D27" s="109">
        <v>48.9</v>
      </c>
      <c r="E27" s="112">
        <v>3530610</v>
      </c>
      <c r="F27" s="108">
        <v>100.4</v>
      </c>
      <c r="G27" s="108">
        <v>90.4</v>
      </c>
      <c r="H27" s="108">
        <v>90.7</v>
      </c>
      <c r="I27" s="54"/>
      <c r="J27" s="55" t="e">
        <f>ROUND(C27/#REF!*100,1)</f>
        <v>#REF!</v>
      </c>
      <c r="K27" s="55" t="e">
        <f>ROUND(D27/#REF!*100,1)</f>
        <v>#REF!</v>
      </c>
      <c r="L27" s="55" t="e">
        <f>ROUND(E27/#REF!*100,1)</f>
        <v>#REF!</v>
      </c>
      <c r="M27" s="77" t="e">
        <f t="shared" si="0"/>
        <v>#REF!</v>
      </c>
      <c r="N27" s="77" t="e">
        <f t="shared" si="0"/>
        <v>#REF!</v>
      </c>
      <c r="O27" s="77" t="e">
        <f t="shared" si="0"/>
        <v>#REF!</v>
      </c>
      <c r="Q27" s="156"/>
      <c r="R27" s="156"/>
    </row>
    <row r="28" spans="2:18" s="55" customFormat="1" ht="24" customHeight="1" x14ac:dyDescent="0.25">
      <c r="B28" s="75" t="s">
        <v>62</v>
      </c>
      <c r="C28" s="111" t="s">
        <v>63</v>
      </c>
      <c r="D28" s="109" t="s">
        <v>63</v>
      </c>
      <c r="E28" s="112">
        <v>61302</v>
      </c>
      <c r="F28" s="111" t="s">
        <v>63</v>
      </c>
      <c r="G28" s="109" t="s">
        <v>63</v>
      </c>
      <c r="H28" s="110">
        <v>98</v>
      </c>
      <c r="I28" s="54"/>
      <c r="J28" s="55" t="e">
        <f>ROUND(C28/#REF!*100,1)</f>
        <v>#VALUE!</v>
      </c>
      <c r="K28" s="55" t="e">
        <f>ROUND(D28/#REF!*100,1)</f>
        <v>#VALUE!</v>
      </c>
      <c r="L28" s="55" t="e">
        <f>ROUND(E28/#REF!*100,1)</f>
        <v>#REF!</v>
      </c>
      <c r="M28" s="77" t="e">
        <f t="shared" si="0"/>
        <v>#VALUE!</v>
      </c>
      <c r="N28" s="77" t="e">
        <f t="shared" si="0"/>
        <v>#VALUE!</v>
      </c>
      <c r="O28" s="77" t="e">
        <f t="shared" si="0"/>
        <v>#REF!</v>
      </c>
      <c r="Q28" s="96"/>
      <c r="R28" s="96"/>
    </row>
    <row r="29" spans="2:18" s="55" customFormat="1" ht="24" customHeight="1" x14ac:dyDescent="0.25">
      <c r="B29" s="75" t="s">
        <v>64</v>
      </c>
      <c r="C29" s="111" t="s">
        <v>63</v>
      </c>
      <c r="D29" s="109" t="s">
        <v>63</v>
      </c>
      <c r="E29" s="112">
        <v>4354</v>
      </c>
      <c r="F29" s="111" t="s">
        <v>63</v>
      </c>
      <c r="G29" s="109" t="s">
        <v>63</v>
      </c>
      <c r="H29" s="110">
        <v>118.8</v>
      </c>
      <c r="I29" s="54"/>
      <c r="J29" s="55" t="e">
        <f>ROUND(C29/#REF!*100,1)</f>
        <v>#VALUE!</v>
      </c>
      <c r="K29" s="55" t="e">
        <f>ROUND(D29/#REF!*100,1)</f>
        <v>#VALUE!</v>
      </c>
      <c r="L29" s="55" t="e">
        <f>ROUND(E29/#REF!*100,1)</f>
        <v>#REF!</v>
      </c>
      <c r="M29" s="77" t="e">
        <f t="shared" si="0"/>
        <v>#VALUE!</v>
      </c>
      <c r="N29" s="77" t="e">
        <f t="shared" si="0"/>
        <v>#VALUE!</v>
      </c>
      <c r="O29" s="77" t="e">
        <f t="shared" si="0"/>
        <v>#REF!</v>
      </c>
      <c r="Q29" s="96"/>
      <c r="R29" s="96"/>
    </row>
    <row r="30" spans="2:18" s="55" customFormat="1" ht="24" customHeight="1" x14ac:dyDescent="0.25">
      <c r="B30" s="75" t="s">
        <v>65</v>
      </c>
      <c r="C30" s="111" t="s">
        <v>63</v>
      </c>
      <c r="D30" s="109" t="s">
        <v>63</v>
      </c>
      <c r="E30" s="112">
        <v>2267007</v>
      </c>
      <c r="F30" s="111" t="s">
        <v>63</v>
      </c>
      <c r="G30" s="109" t="s">
        <v>63</v>
      </c>
      <c r="H30" s="110">
        <v>142.5</v>
      </c>
      <c r="I30" s="54"/>
      <c r="J30" s="55" t="e">
        <f>ROUND(C30/#REF!*100,1)</f>
        <v>#VALUE!</v>
      </c>
      <c r="K30" s="55" t="e">
        <f>ROUND(D30/#REF!*100,1)</f>
        <v>#VALUE!</v>
      </c>
      <c r="L30" s="55" t="e">
        <f>ROUND(E30/#REF!*100,1)</f>
        <v>#REF!</v>
      </c>
      <c r="M30" s="77" t="e">
        <f t="shared" si="0"/>
        <v>#VALUE!</v>
      </c>
      <c r="N30" s="77" t="e">
        <f t="shared" si="0"/>
        <v>#VALUE!</v>
      </c>
      <c r="O30" s="77" t="e">
        <f t="shared" si="0"/>
        <v>#REF!</v>
      </c>
      <c r="Q30" s="96"/>
      <c r="R30" s="96"/>
    </row>
    <row r="31" spans="2:18" s="55" customFormat="1" ht="24" customHeight="1" x14ac:dyDescent="0.25">
      <c r="B31" s="75" t="s">
        <v>66</v>
      </c>
      <c r="C31" s="111" t="s">
        <v>63</v>
      </c>
      <c r="D31" s="109" t="s">
        <v>63</v>
      </c>
      <c r="E31" s="112">
        <v>2266374</v>
      </c>
      <c r="F31" s="111" t="s">
        <v>63</v>
      </c>
      <c r="G31" s="109" t="s">
        <v>63</v>
      </c>
      <c r="H31" s="110">
        <v>142.5</v>
      </c>
      <c r="I31" s="54"/>
      <c r="J31" s="55" t="e">
        <f>ROUND(C31/#REF!*100,1)</f>
        <v>#VALUE!</v>
      </c>
      <c r="K31" s="55" t="e">
        <f>ROUND(D31/#REF!*100,1)</f>
        <v>#VALUE!</v>
      </c>
      <c r="L31" s="55" t="e">
        <f>ROUND(E31/#REF!*100,1)</f>
        <v>#REF!</v>
      </c>
      <c r="M31" s="77" t="e">
        <f t="shared" si="0"/>
        <v>#VALUE!</v>
      </c>
      <c r="N31" s="77" t="e">
        <f t="shared" si="0"/>
        <v>#VALUE!</v>
      </c>
      <c r="O31" s="77" t="e">
        <f t="shared" si="0"/>
        <v>#REF!</v>
      </c>
      <c r="Q31" s="96"/>
      <c r="R31" s="96"/>
    </row>
    <row r="32" spans="2:18" s="19" customFormat="1" ht="24" customHeight="1" x14ac:dyDescent="0.25">
      <c r="B32" s="75" t="s">
        <v>68</v>
      </c>
      <c r="C32" s="111">
        <v>418</v>
      </c>
      <c r="D32" s="109" t="s">
        <v>86</v>
      </c>
      <c r="E32" s="112" t="s">
        <v>86</v>
      </c>
      <c r="F32" s="108">
        <v>165.2</v>
      </c>
      <c r="G32" s="109" t="s">
        <v>86</v>
      </c>
      <c r="H32" s="108" t="s">
        <v>86</v>
      </c>
      <c r="I32" s="82"/>
      <c r="J32" s="55"/>
      <c r="K32" s="55"/>
      <c r="L32" s="55"/>
      <c r="M32" s="77"/>
      <c r="N32" s="77"/>
      <c r="O32" s="77"/>
      <c r="Q32" s="110"/>
      <c r="R32" s="110"/>
    </row>
    <row r="33" spans="3:9" ht="17.100000000000001" customHeight="1" x14ac:dyDescent="0.2">
      <c r="C33" s="37"/>
      <c r="D33" s="50"/>
      <c r="E33" s="37"/>
      <c r="F33" s="50"/>
      <c r="G33" s="50"/>
      <c r="H33" s="50"/>
      <c r="I33" s="83"/>
    </row>
    <row r="34" spans="3:9" x14ac:dyDescent="0.2">
      <c r="I34" s="83"/>
    </row>
    <row r="35" spans="3:9" x14ac:dyDescent="0.2">
      <c r="I35" s="83"/>
    </row>
    <row r="36" spans="3:9" x14ac:dyDescent="0.2">
      <c r="I36" s="83"/>
    </row>
    <row r="37" spans="3:9" x14ac:dyDescent="0.2">
      <c r="C37" s="151"/>
      <c r="D37" s="158"/>
      <c r="E37" s="151"/>
    </row>
    <row r="38" spans="3:9" x14ac:dyDescent="0.2">
      <c r="C38" s="151"/>
    </row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3"/>
  <sheetViews>
    <sheetView topLeftCell="A19" zoomScale="102" zoomScaleNormal="102" workbookViewId="0">
      <selection activeCell="D7" sqref="D7"/>
    </sheetView>
  </sheetViews>
  <sheetFormatPr defaultRowHeight="12.75" x14ac:dyDescent="0.2"/>
  <cols>
    <col min="1" max="1" width="2" style="80" customWidth="1"/>
    <col min="2" max="2" width="27.5703125" style="80" customWidth="1"/>
    <col min="3" max="3" width="13.5703125" style="80" customWidth="1"/>
    <col min="4" max="4" width="11.28515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3.42578125" style="83" customWidth="1"/>
    <col min="10" max="12" width="0" style="80" hidden="1" customWidth="1"/>
    <col min="13" max="15" width="6" style="80" hidden="1" customWidth="1"/>
    <col min="16" max="16" width="0" style="80" hidden="1" customWidth="1"/>
    <col min="17" max="16384" width="9.140625" style="80"/>
  </cols>
  <sheetData>
    <row r="1" spans="2:16" s="171" customFormat="1" ht="15.75" x14ac:dyDescent="0.25">
      <c r="B1" s="170">
        <v>68</v>
      </c>
      <c r="H1" s="172"/>
      <c r="I1" s="173"/>
    </row>
    <row r="2" spans="2:16" ht="20.25" customHeight="1" x14ac:dyDescent="0.2">
      <c r="B2" s="118" t="s">
        <v>94</v>
      </c>
      <c r="C2" s="55"/>
    </row>
    <row r="3" spans="2:16" ht="44.25" customHeight="1" x14ac:dyDescent="0.2">
      <c r="B3" s="181" t="s">
        <v>0</v>
      </c>
      <c r="C3" s="183" t="s">
        <v>41</v>
      </c>
      <c r="D3" s="184" t="s">
        <v>107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16" ht="27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16" ht="12" customHeight="1" x14ac:dyDescent="0.25">
      <c r="B5" s="125"/>
      <c r="C5" s="98"/>
      <c r="D5" s="126"/>
      <c r="E5" s="126"/>
      <c r="F5" s="127"/>
      <c r="G5" s="128"/>
      <c r="H5" s="128"/>
    </row>
    <row r="6" spans="2:16" ht="24" customHeight="1" x14ac:dyDescent="0.25">
      <c r="B6" s="68" t="s">
        <v>74</v>
      </c>
      <c r="C6" s="112">
        <v>866761</v>
      </c>
      <c r="D6" s="109">
        <v>26.3</v>
      </c>
      <c r="E6" s="112">
        <v>22797166</v>
      </c>
      <c r="F6" s="105">
        <v>87.2</v>
      </c>
      <c r="G6" s="105">
        <v>94.6</v>
      </c>
      <c r="H6" s="105">
        <v>82.5</v>
      </c>
    </row>
    <row r="7" spans="2:16" ht="24" customHeight="1" x14ac:dyDescent="0.25">
      <c r="B7" s="68" t="s">
        <v>32</v>
      </c>
      <c r="C7" s="112">
        <v>826946</v>
      </c>
      <c r="D7" s="109">
        <v>26.8</v>
      </c>
      <c r="E7" s="112">
        <v>22192702</v>
      </c>
      <c r="F7" s="108">
        <v>87.3</v>
      </c>
      <c r="G7" s="109">
        <v>94</v>
      </c>
      <c r="H7" s="110">
        <v>82.2</v>
      </c>
      <c r="J7" s="83"/>
      <c r="K7" s="83"/>
      <c r="L7" s="83"/>
      <c r="M7" s="83"/>
      <c r="N7" s="83"/>
      <c r="O7" s="83"/>
      <c r="P7" s="83"/>
    </row>
    <row r="8" spans="2:16" ht="24" customHeight="1" x14ac:dyDescent="0.25">
      <c r="B8" s="69" t="s">
        <v>15</v>
      </c>
      <c r="C8" s="112">
        <v>738107</v>
      </c>
      <c r="D8" s="109">
        <v>27.5</v>
      </c>
      <c r="E8" s="112">
        <v>20276290</v>
      </c>
      <c r="F8" s="108">
        <v>83.5</v>
      </c>
      <c r="G8" s="109">
        <v>94.8</v>
      </c>
      <c r="H8" s="110">
        <v>79.099999999999994</v>
      </c>
      <c r="J8" s="83"/>
      <c r="K8" s="83"/>
      <c r="L8" s="83"/>
      <c r="M8" s="83"/>
      <c r="N8" s="83"/>
      <c r="O8" s="83"/>
      <c r="P8" s="83"/>
    </row>
    <row r="9" spans="2:16" ht="24" customHeight="1" x14ac:dyDescent="0.25">
      <c r="B9" s="69" t="s">
        <v>16</v>
      </c>
      <c r="C9" s="112">
        <v>88839</v>
      </c>
      <c r="D9" s="109">
        <v>21.6</v>
      </c>
      <c r="E9" s="112">
        <v>1916412</v>
      </c>
      <c r="F9" s="108">
        <v>141.30000000000001</v>
      </c>
      <c r="G9" s="109">
        <v>99.5</v>
      </c>
      <c r="H9" s="110">
        <v>140.19999999999999</v>
      </c>
      <c r="J9" s="83"/>
      <c r="K9" s="83"/>
      <c r="L9" s="83"/>
      <c r="M9" s="83"/>
      <c r="N9" s="83"/>
      <c r="O9" s="83"/>
      <c r="P9" s="83"/>
    </row>
    <row r="10" spans="2:16" ht="24" customHeight="1" x14ac:dyDescent="0.25">
      <c r="B10" s="68" t="s">
        <v>33</v>
      </c>
      <c r="C10" s="112">
        <v>39815</v>
      </c>
      <c r="D10" s="109">
        <v>15.2</v>
      </c>
      <c r="E10" s="112">
        <v>604464</v>
      </c>
      <c r="F10" s="105">
        <v>84.4</v>
      </c>
      <c r="G10" s="105">
        <v>116</v>
      </c>
      <c r="H10" s="105">
        <v>97.6</v>
      </c>
      <c r="J10" s="83"/>
      <c r="K10" s="83"/>
      <c r="L10" s="83"/>
      <c r="M10" s="83"/>
      <c r="N10" s="83"/>
      <c r="O10" s="83"/>
      <c r="P10" s="83"/>
    </row>
    <row r="11" spans="2:16" ht="24" customHeight="1" x14ac:dyDescent="0.25">
      <c r="B11" s="78" t="s">
        <v>109</v>
      </c>
      <c r="C11" s="111">
        <v>22781</v>
      </c>
      <c r="D11" s="109">
        <v>14.9</v>
      </c>
      <c r="E11" s="112">
        <v>338693</v>
      </c>
      <c r="F11" s="108">
        <v>55.1</v>
      </c>
      <c r="G11" s="109">
        <v>114.6</v>
      </c>
      <c r="H11" s="108">
        <v>63.1</v>
      </c>
      <c r="J11" s="83"/>
      <c r="K11" s="83"/>
      <c r="L11" s="83"/>
      <c r="M11" s="83"/>
      <c r="N11" s="83"/>
      <c r="O11" s="83"/>
      <c r="P11" s="83"/>
    </row>
    <row r="12" spans="2:16" ht="24" customHeight="1" x14ac:dyDescent="0.25">
      <c r="B12" s="75" t="s">
        <v>76</v>
      </c>
      <c r="C12" s="111">
        <v>2063</v>
      </c>
      <c r="D12" s="109">
        <v>17.2</v>
      </c>
      <c r="E12" s="112">
        <v>35465</v>
      </c>
      <c r="F12" s="108">
        <v>153.80000000000001</v>
      </c>
      <c r="G12" s="109">
        <v>104.9</v>
      </c>
      <c r="H12" s="110">
        <v>160.80000000000001</v>
      </c>
      <c r="J12" s="83"/>
      <c r="K12" s="83"/>
      <c r="L12" s="83"/>
      <c r="M12" s="83"/>
      <c r="N12" s="83"/>
      <c r="O12" s="83"/>
      <c r="P12" s="83"/>
    </row>
    <row r="13" spans="2:16" ht="24" customHeight="1" x14ac:dyDescent="0.25">
      <c r="B13" s="95" t="s">
        <v>34</v>
      </c>
      <c r="C13" s="111">
        <v>7457</v>
      </c>
      <c r="D13" s="109">
        <v>11.1</v>
      </c>
      <c r="E13" s="112">
        <v>82870</v>
      </c>
      <c r="F13" s="108">
        <v>165.7</v>
      </c>
      <c r="G13" s="109">
        <v>81.599999999999994</v>
      </c>
      <c r="H13" s="110">
        <v>135.9</v>
      </c>
    </row>
    <row r="14" spans="2:16" ht="24" customHeight="1" x14ac:dyDescent="0.25">
      <c r="B14" s="95" t="s">
        <v>88</v>
      </c>
      <c r="C14" s="111">
        <v>7514</v>
      </c>
      <c r="D14" s="109">
        <v>19.600000000000001</v>
      </c>
      <c r="E14" s="112">
        <v>147436</v>
      </c>
      <c r="F14" s="108" t="s">
        <v>63</v>
      </c>
      <c r="G14" s="109" t="s">
        <v>63</v>
      </c>
      <c r="H14" s="110" t="s">
        <v>63</v>
      </c>
    </row>
    <row r="15" spans="2:16" s="55" customFormat="1" ht="24" customHeight="1" x14ac:dyDescent="0.25">
      <c r="B15" s="153" t="s">
        <v>35</v>
      </c>
      <c r="C15" s="111">
        <v>162</v>
      </c>
      <c r="D15" s="109">
        <v>22.1</v>
      </c>
      <c r="E15" s="112">
        <v>3578</v>
      </c>
      <c r="F15" s="108">
        <v>54.9</v>
      </c>
      <c r="G15" s="109">
        <v>132.30000000000001</v>
      </c>
      <c r="H15" s="110">
        <v>72.8</v>
      </c>
      <c r="I15" s="54"/>
      <c r="J15" s="55">
        <f t="shared" ref="J15:L20" si="0">ROUND(C15/C50*100,1)</f>
        <v>0.2</v>
      </c>
      <c r="K15" s="55">
        <f t="shared" si="0"/>
        <v>101.4</v>
      </c>
      <c r="L15" s="55">
        <f t="shared" si="0"/>
        <v>0.2</v>
      </c>
      <c r="M15" s="77">
        <f>J15-F15</f>
        <v>-54.699999999999996</v>
      </c>
      <c r="N15" s="77">
        <f>K15-G15</f>
        <v>-30.900000000000006</v>
      </c>
      <c r="O15" s="77">
        <f>L15-H15</f>
        <v>-72.599999999999994</v>
      </c>
    </row>
    <row r="16" spans="2:16" s="55" customFormat="1" ht="24" customHeight="1" x14ac:dyDescent="0.25">
      <c r="B16" s="96" t="s">
        <v>36</v>
      </c>
      <c r="C16" s="111">
        <v>396</v>
      </c>
      <c r="D16" s="109">
        <v>32.9</v>
      </c>
      <c r="E16" s="112">
        <v>13010</v>
      </c>
      <c r="F16" s="108">
        <v>68.2</v>
      </c>
      <c r="G16" s="109">
        <v>54.9</v>
      </c>
      <c r="H16" s="110">
        <v>37.4</v>
      </c>
      <c r="I16" s="54"/>
      <c r="J16" s="55">
        <f t="shared" si="0"/>
        <v>8.8000000000000007</v>
      </c>
      <c r="K16" s="55">
        <f t="shared" si="0"/>
        <v>188</v>
      </c>
      <c r="L16" s="55">
        <f t="shared" si="0"/>
        <v>16.5</v>
      </c>
      <c r="M16" s="77">
        <f t="shared" ref="M16:O26" si="1">J16-F16</f>
        <v>-59.400000000000006</v>
      </c>
      <c r="N16" s="77">
        <f t="shared" si="1"/>
        <v>133.1</v>
      </c>
      <c r="O16" s="77">
        <f t="shared" si="1"/>
        <v>-20.9</v>
      </c>
    </row>
    <row r="17" spans="2:15" s="55" customFormat="1" ht="24" customHeight="1" x14ac:dyDescent="0.25">
      <c r="B17" s="78" t="s">
        <v>77</v>
      </c>
      <c r="C17" s="111">
        <v>12335</v>
      </c>
      <c r="D17" s="109">
        <v>25.3</v>
      </c>
      <c r="E17" s="112">
        <v>312005</v>
      </c>
      <c r="F17" s="108">
        <v>92</v>
      </c>
      <c r="G17" s="109">
        <v>124.6</v>
      </c>
      <c r="H17" s="110">
        <v>114.5</v>
      </c>
      <c r="I17" s="54"/>
      <c r="J17" s="55">
        <f t="shared" si="0"/>
        <v>461.3</v>
      </c>
      <c r="K17" s="55">
        <f t="shared" si="0"/>
        <v>175.7</v>
      </c>
      <c r="L17" s="55">
        <f t="shared" si="0"/>
        <v>810.9</v>
      </c>
      <c r="M17" s="77">
        <f t="shared" si="1"/>
        <v>369.3</v>
      </c>
      <c r="N17" s="77">
        <f t="shared" si="1"/>
        <v>51.099999999999994</v>
      </c>
      <c r="O17" s="77">
        <f t="shared" si="1"/>
        <v>696.4</v>
      </c>
    </row>
    <row r="18" spans="2:15" s="55" customFormat="1" ht="24" customHeight="1" x14ac:dyDescent="0.25">
      <c r="B18" s="78" t="s">
        <v>78</v>
      </c>
      <c r="C18" s="111">
        <v>1260</v>
      </c>
      <c r="D18" s="109">
        <v>15.9</v>
      </c>
      <c r="E18" s="112">
        <v>20029</v>
      </c>
      <c r="F18" s="108">
        <v>85.7</v>
      </c>
      <c r="G18" s="109">
        <v>101.9</v>
      </c>
      <c r="H18" s="110">
        <v>87</v>
      </c>
      <c r="I18" s="54"/>
      <c r="J18" s="55">
        <f t="shared" si="0"/>
        <v>12</v>
      </c>
      <c r="K18" s="55">
        <f t="shared" si="0"/>
        <v>67.099999999999994</v>
      </c>
      <c r="L18" s="55">
        <f t="shared" si="0"/>
        <v>8.1</v>
      </c>
      <c r="M18" s="77">
        <f t="shared" si="1"/>
        <v>-73.7</v>
      </c>
      <c r="N18" s="77">
        <f t="shared" si="1"/>
        <v>-34.800000000000011</v>
      </c>
      <c r="O18" s="77">
        <f t="shared" si="1"/>
        <v>-78.900000000000006</v>
      </c>
    </row>
    <row r="19" spans="2:15" s="55" customFormat="1" ht="24" customHeight="1" x14ac:dyDescent="0.25">
      <c r="B19" s="78" t="s">
        <v>79</v>
      </c>
      <c r="C19" s="111">
        <v>1019</v>
      </c>
      <c r="D19" s="111">
        <v>237</v>
      </c>
      <c r="E19" s="112">
        <v>241199</v>
      </c>
      <c r="F19" s="108">
        <v>77.099999999999994</v>
      </c>
      <c r="G19" s="109">
        <v>109.1</v>
      </c>
      <c r="H19" s="110">
        <v>84.3</v>
      </c>
      <c r="I19" s="54"/>
      <c r="J19" s="55">
        <f t="shared" si="0"/>
        <v>3.5</v>
      </c>
      <c r="K19" s="55">
        <f t="shared" si="0"/>
        <v>1669</v>
      </c>
      <c r="L19" s="55">
        <f t="shared" si="0"/>
        <v>59</v>
      </c>
      <c r="M19" s="77">
        <f t="shared" si="1"/>
        <v>-73.599999999999994</v>
      </c>
      <c r="N19" s="77">
        <f t="shared" si="1"/>
        <v>1559.9</v>
      </c>
      <c r="O19" s="77">
        <f t="shared" si="1"/>
        <v>-25.299999999999997</v>
      </c>
    </row>
    <row r="20" spans="2:15" s="55" customFormat="1" ht="24" customHeight="1" x14ac:dyDescent="0.25">
      <c r="B20" s="78" t="s">
        <v>80</v>
      </c>
      <c r="C20" s="111">
        <v>20885</v>
      </c>
      <c r="D20" s="109">
        <v>16.399999999999999</v>
      </c>
      <c r="E20" s="112">
        <v>343544</v>
      </c>
      <c r="F20" s="108">
        <v>122</v>
      </c>
      <c r="G20" s="109">
        <v>132.30000000000001</v>
      </c>
      <c r="H20" s="110">
        <v>161.69999999999999</v>
      </c>
      <c r="I20" s="54"/>
      <c r="J20" s="55">
        <f t="shared" si="0"/>
        <v>53.9</v>
      </c>
      <c r="K20" s="55">
        <f t="shared" si="0"/>
        <v>58.4</v>
      </c>
      <c r="L20" s="55">
        <f t="shared" si="0"/>
        <v>31.6</v>
      </c>
      <c r="M20" s="77">
        <f t="shared" si="1"/>
        <v>-68.099999999999994</v>
      </c>
      <c r="N20" s="77">
        <f t="shared" si="1"/>
        <v>-73.900000000000006</v>
      </c>
      <c r="O20" s="77">
        <f t="shared" si="1"/>
        <v>-130.1</v>
      </c>
    </row>
    <row r="21" spans="2:15" s="55" customFormat="1" ht="33" customHeight="1" x14ac:dyDescent="0.25">
      <c r="B21" s="75" t="s">
        <v>42</v>
      </c>
      <c r="C21" s="111">
        <v>226385</v>
      </c>
      <c r="D21" s="164">
        <v>20.2</v>
      </c>
      <c r="E21" s="111">
        <v>4578676</v>
      </c>
      <c r="F21" s="108">
        <v>72.400000000000006</v>
      </c>
      <c r="G21" s="109">
        <v>116.1</v>
      </c>
      <c r="H21" s="110">
        <v>84.3</v>
      </c>
      <c r="I21" s="54"/>
      <c r="J21" s="55">
        <f t="shared" ref="J21:L26" si="2">ROUND(C21/C60*100,1)</f>
        <v>51686.1</v>
      </c>
      <c r="K21" s="55">
        <f t="shared" si="2"/>
        <v>10.9</v>
      </c>
      <c r="L21" s="55">
        <f t="shared" si="2"/>
        <v>5626.2</v>
      </c>
      <c r="M21" s="77">
        <f t="shared" si="1"/>
        <v>51613.7</v>
      </c>
      <c r="N21" s="77">
        <f t="shared" si="1"/>
        <v>-105.19999999999999</v>
      </c>
      <c r="O21" s="77">
        <f t="shared" si="1"/>
        <v>5541.9</v>
      </c>
    </row>
    <row r="22" spans="2:15" s="55" customFormat="1" ht="24" customHeight="1" x14ac:dyDescent="0.25">
      <c r="B22" s="74" t="s">
        <v>43</v>
      </c>
      <c r="C22" s="112">
        <v>14374</v>
      </c>
      <c r="D22" s="109">
        <v>21.4</v>
      </c>
      <c r="E22" s="112">
        <v>306952</v>
      </c>
      <c r="F22" s="108">
        <v>119.7</v>
      </c>
      <c r="G22" s="109">
        <v>112</v>
      </c>
      <c r="H22" s="110">
        <v>133.5</v>
      </c>
      <c r="I22" s="54"/>
      <c r="J22" s="55">
        <f t="shared" si="2"/>
        <v>390.9</v>
      </c>
      <c r="K22" s="55">
        <f t="shared" si="2"/>
        <v>13.4</v>
      </c>
      <c r="L22" s="55">
        <f t="shared" si="2"/>
        <v>52.1</v>
      </c>
      <c r="M22" s="77">
        <f t="shared" si="1"/>
        <v>271.2</v>
      </c>
      <c r="N22" s="77">
        <f t="shared" si="1"/>
        <v>-98.6</v>
      </c>
      <c r="O22" s="77">
        <f t="shared" si="1"/>
        <v>-81.400000000000006</v>
      </c>
    </row>
    <row r="23" spans="2:15" s="55" customFormat="1" ht="24" customHeight="1" x14ac:dyDescent="0.25">
      <c r="B23" s="74" t="s">
        <v>44</v>
      </c>
      <c r="C23" s="112">
        <v>10879</v>
      </c>
      <c r="D23" s="109">
        <v>16.399999999999999</v>
      </c>
      <c r="E23" s="112">
        <v>177887</v>
      </c>
      <c r="F23" s="108">
        <v>91.8</v>
      </c>
      <c r="G23" s="109">
        <v>114.7</v>
      </c>
      <c r="H23" s="110">
        <v>104.7</v>
      </c>
      <c r="I23" s="54"/>
      <c r="J23" s="55">
        <f t="shared" si="2"/>
        <v>157.5</v>
      </c>
      <c r="K23" s="55">
        <f t="shared" si="2"/>
        <v>9.8000000000000007</v>
      </c>
      <c r="L23" s="55">
        <f t="shared" si="2"/>
        <v>15.3</v>
      </c>
      <c r="M23" s="77">
        <f t="shared" si="1"/>
        <v>65.7</v>
      </c>
      <c r="N23" s="77">
        <f t="shared" si="1"/>
        <v>-104.9</v>
      </c>
      <c r="O23" s="77">
        <f t="shared" si="1"/>
        <v>-89.4</v>
      </c>
    </row>
    <row r="24" spans="2:15" s="55" customFormat="1" ht="24" customHeight="1" x14ac:dyDescent="0.25">
      <c r="B24" s="74" t="s">
        <v>45</v>
      </c>
      <c r="C24" s="112">
        <v>31800</v>
      </c>
      <c r="D24" s="109">
        <v>26.9</v>
      </c>
      <c r="E24" s="112">
        <v>854656</v>
      </c>
      <c r="F24" s="108">
        <v>100.7</v>
      </c>
      <c r="G24" s="109">
        <v>109.3</v>
      </c>
      <c r="H24" s="110">
        <v>109.9</v>
      </c>
      <c r="I24" s="54"/>
      <c r="J24" s="55">
        <f t="shared" si="2"/>
        <v>131.19999999999999</v>
      </c>
      <c r="K24" s="55">
        <f t="shared" si="2"/>
        <v>480.4</v>
      </c>
      <c r="L24" s="55">
        <f t="shared" si="2"/>
        <v>631.6</v>
      </c>
      <c r="M24" s="77">
        <f>J24-F24</f>
        <v>30.499999999999986</v>
      </c>
      <c r="N24" s="77">
        <f t="shared" si="1"/>
        <v>371.09999999999997</v>
      </c>
      <c r="O24" s="77">
        <f t="shared" si="1"/>
        <v>521.70000000000005</v>
      </c>
    </row>
    <row r="25" spans="2:15" s="55" customFormat="1" ht="24" customHeight="1" x14ac:dyDescent="0.25">
      <c r="B25" s="74" t="s">
        <v>46</v>
      </c>
      <c r="C25" s="112">
        <v>130064</v>
      </c>
      <c r="D25" s="109">
        <v>15.9</v>
      </c>
      <c r="E25" s="112">
        <v>2062467</v>
      </c>
      <c r="F25" s="108">
        <v>62.6</v>
      </c>
      <c r="G25" s="109">
        <v>113.6</v>
      </c>
      <c r="H25" s="110">
        <v>70.8</v>
      </c>
      <c r="I25" s="54"/>
      <c r="J25" s="55">
        <f t="shared" si="2"/>
        <v>7415.3</v>
      </c>
      <c r="K25" s="55">
        <f t="shared" si="2"/>
        <v>454.3</v>
      </c>
      <c r="L25" s="55">
        <f t="shared" si="2"/>
        <v>33651</v>
      </c>
      <c r="M25" s="77">
        <f>J25-F25</f>
        <v>7352.7</v>
      </c>
      <c r="N25" s="77">
        <f t="shared" si="1"/>
        <v>340.70000000000005</v>
      </c>
      <c r="O25" s="77">
        <f t="shared" si="1"/>
        <v>33580.199999999997</v>
      </c>
    </row>
    <row r="26" spans="2:15" s="55" customFormat="1" ht="33.75" customHeight="1" x14ac:dyDescent="0.25">
      <c r="B26" s="69" t="s">
        <v>110</v>
      </c>
      <c r="C26" s="112">
        <v>39268</v>
      </c>
      <c r="D26" s="109">
        <v>30</v>
      </c>
      <c r="E26" s="112">
        <v>1176714</v>
      </c>
      <c r="F26" s="108">
        <v>79.2</v>
      </c>
      <c r="G26" s="109">
        <v>110.7</v>
      </c>
      <c r="H26" s="110">
        <v>87.6</v>
      </c>
      <c r="I26" s="54"/>
      <c r="J26" s="55">
        <f t="shared" si="2"/>
        <v>4116.1000000000004</v>
      </c>
      <c r="K26" s="55">
        <f t="shared" si="2"/>
        <v>967.7</v>
      </c>
      <c r="L26" s="55">
        <f t="shared" si="2"/>
        <v>40367.5</v>
      </c>
      <c r="M26" s="77">
        <f>J26-F26</f>
        <v>4036.9000000000005</v>
      </c>
      <c r="N26" s="77">
        <f t="shared" si="1"/>
        <v>857</v>
      </c>
      <c r="O26" s="77">
        <f t="shared" si="1"/>
        <v>40279.9</v>
      </c>
    </row>
    <row r="27" spans="2:15" s="55" customFormat="1" ht="33" customHeight="1" x14ac:dyDescent="0.25">
      <c r="B27" s="68" t="s">
        <v>49</v>
      </c>
      <c r="C27" s="112">
        <v>34209</v>
      </c>
      <c r="D27" s="111">
        <v>179</v>
      </c>
      <c r="E27" s="112">
        <v>6130951</v>
      </c>
      <c r="F27" s="108">
        <v>92.2</v>
      </c>
      <c r="G27" s="109">
        <v>111.9</v>
      </c>
      <c r="H27" s="110">
        <v>103.6</v>
      </c>
      <c r="I27" s="54"/>
      <c r="J27" s="55">
        <f t="shared" ref="J27:L28" si="3">ROUND(C27/C66*100,1)</f>
        <v>604.79999999999995</v>
      </c>
      <c r="K27" s="55">
        <f t="shared" si="3"/>
        <v>3254.5</v>
      </c>
      <c r="L27" s="55">
        <f t="shared" si="3"/>
        <v>19716.2</v>
      </c>
      <c r="M27" s="77">
        <f t="shared" ref="M27:O28" si="4">J27-F27</f>
        <v>512.59999999999991</v>
      </c>
      <c r="N27" s="77">
        <f t="shared" si="4"/>
        <v>3142.6</v>
      </c>
      <c r="O27" s="77">
        <f t="shared" si="4"/>
        <v>19612.600000000002</v>
      </c>
    </row>
    <row r="28" spans="2:15" s="55" customFormat="1" ht="24" customHeight="1" x14ac:dyDescent="0.25">
      <c r="B28" s="74" t="s">
        <v>43</v>
      </c>
      <c r="C28" s="112">
        <v>1735</v>
      </c>
      <c r="D28" s="111">
        <v>183</v>
      </c>
      <c r="E28" s="112">
        <v>316648</v>
      </c>
      <c r="F28" s="108">
        <v>153.80000000000001</v>
      </c>
      <c r="G28" s="109">
        <v>107</v>
      </c>
      <c r="H28" s="110">
        <v>163.80000000000001</v>
      </c>
      <c r="I28" s="54"/>
      <c r="J28" s="55">
        <f t="shared" si="3"/>
        <v>10.9</v>
      </c>
      <c r="K28" s="55">
        <f t="shared" si="3"/>
        <v>3050</v>
      </c>
      <c r="L28" s="55">
        <f t="shared" si="3"/>
        <v>332.7</v>
      </c>
      <c r="M28" s="77">
        <f t="shared" si="4"/>
        <v>-142.9</v>
      </c>
      <c r="N28" s="77">
        <f t="shared" si="4"/>
        <v>2943</v>
      </c>
      <c r="O28" s="77">
        <f t="shared" si="4"/>
        <v>168.89999999999998</v>
      </c>
    </row>
    <row r="29" spans="2:15" s="55" customFormat="1" ht="24" customHeight="1" x14ac:dyDescent="0.25">
      <c r="B29" s="74" t="s">
        <v>44</v>
      </c>
      <c r="C29" s="112">
        <v>5207</v>
      </c>
      <c r="D29" s="111">
        <v>190</v>
      </c>
      <c r="E29" s="112">
        <v>989183</v>
      </c>
      <c r="F29" s="108">
        <v>163.5</v>
      </c>
      <c r="G29" s="109">
        <v>113.8</v>
      </c>
      <c r="H29" s="110">
        <v>185.9</v>
      </c>
      <c r="I29" s="54"/>
      <c r="M29" s="77"/>
      <c r="N29" s="77"/>
      <c r="O29" s="77"/>
    </row>
    <row r="30" spans="2:15" s="55" customFormat="1" ht="24" customHeight="1" x14ac:dyDescent="0.25">
      <c r="B30" s="74" t="s">
        <v>45</v>
      </c>
      <c r="C30" s="112">
        <v>1620</v>
      </c>
      <c r="D30" s="111">
        <v>190</v>
      </c>
      <c r="E30" s="112">
        <v>307021</v>
      </c>
      <c r="F30" s="108">
        <v>56</v>
      </c>
      <c r="G30" s="109">
        <v>97.9</v>
      </c>
      <c r="H30" s="110">
        <v>54.8</v>
      </c>
      <c r="I30" s="54"/>
      <c r="J30" s="55">
        <f t="shared" ref="J30:L32" si="5">ROUND(C30/C68*100,1)</f>
        <v>0.4</v>
      </c>
      <c r="K30" s="55">
        <f t="shared" si="5"/>
        <v>90</v>
      </c>
      <c r="L30" s="55">
        <f t="shared" si="5"/>
        <v>0.3</v>
      </c>
      <c r="M30" s="77">
        <f t="shared" ref="M30:O32" si="6">J30-F30</f>
        <v>-55.6</v>
      </c>
      <c r="N30" s="77">
        <f t="shared" si="6"/>
        <v>-7.9000000000000057</v>
      </c>
      <c r="O30" s="77">
        <f t="shared" si="6"/>
        <v>-54.5</v>
      </c>
    </row>
    <row r="31" spans="2:15" s="55" customFormat="1" ht="24" customHeight="1" x14ac:dyDescent="0.25">
      <c r="B31" s="74" t="s">
        <v>46</v>
      </c>
      <c r="C31" s="112">
        <v>17308</v>
      </c>
      <c r="D31" s="111">
        <v>172</v>
      </c>
      <c r="E31" s="112">
        <v>2979002</v>
      </c>
      <c r="F31" s="108">
        <v>80.8</v>
      </c>
      <c r="G31" s="109">
        <v>113.9</v>
      </c>
      <c r="H31" s="110">
        <v>92</v>
      </c>
      <c r="I31" s="54"/>
      <c r="J31" s="55">
        <f t="shared" si="5"/>
        <v>38.1</v>
      </c>
      <c r="K31" s="55">
        <f t="shared" si="5"/>
        <v>69.400000000000006</v>
      </c>
      <c r="L31" s="55">
        <f t="shared" si="5"/>
        <v>26.4</v>
      </c>
      <c r="M31" s="77">
        <f t="shared" si="6"/>
        <v>-42.699999999999996</v>
      </c>
      <c r="N31" s="77">
        <f t="shared" si="6"/>
        <v>-44.5</v>
      </c>
      <c r="O31" s="77">
        <f t="shared" si="6"/>
        <v>-65.599999999999994</v>
      </c>
    </row>
    <row r="32" spans="2:15" s="55" customFormat="1" ht="28.5" customHeight="1" x14ac:dyDescent="0.25">
      <c r="B32" s="69" t="s">
        <v>110</v>
      </c>
      <c r="C32" s="112">
        <v>8339</v>
      </c>
      <c r="D32" s="111">
        <v>185</v>
      </c>
      <c r="E32" s="112">
        <v>1539097</v>
      </c>
      <c r="F32" s="108">
        <v>98.4</v>
      </c>
      <c r="G32" s="109">
        <v>112.1</v>
      </c>
      <c r="H32" s="108">
        <v>110.3</v>
      </c>
      <c r="I32" s="54"/>
      <c r="J32" s="55">
        <f t="shared" si="5"/>
        <v>21.4</v>
      </c>
      <c r="K32" s="55">
        <f t="shared" si="5"/>
        <v>67.8</v>
      </c>
      <c r="L32" s="55">
        <f t="shared" si="5"/>
        <v>14.5</v>
      </c>
      <c r="M32" s="77">
        <f t="shared" si="6"/>
        <v>-77</v>
      </c>
      <c r="N32" s="77">
        <f t="shared" si="6"/>
        <v>-44.3</v>
      </c>
      <c r="O32" s="77">
        <f t="shared" si="6"/>
        <v>-95.8</v>
      </c>
    </row>
    <row r="33" spans="2:15" s="55" customFormat="1" ht="30.75" customHeight="1" x14ac:dyDescent="0.25">
      <c r="C33" s="103"/>
      <c r="D33" s="106"/>
      <c r="E33" s="113"/>
      <c r="F33" s="106"/>
      <c r="G33" s="106"/>
      <c r="H33" s="106"/>
      <c r="I33" s="54"/>
      <c r="M33" s="77"/>
      <c r="N33" s="77"/>
      <c r="O33" s="77"/>
    </row>
    <row r="34" spans="2:15" s="55" customFormat="1" ht="21.95" customHeight="1" x14ac:dyDescent="0.2">
      <c r="I34" s="54"/>
      <c r="J34" s="55">
        <f>ROUND('tabl 37(3)'!C7/C71*100,1)</f>
        <v>30</v>
      </c>
      <c r="K34" s="55">
        <f>ROUND('tabl 37(3)'!D7/D71*100,1)</f>
        <v>2.7</v>
      </c>
      <c r="L34" s="55">
        <f>ROUND('tabl 37(3)'!E7/E71*100,1)</f>
        <v>0.8</v>
      </c>
      <c r="M34" s="77">
        <f>J34-'tabl 37(3)'!F7</f>
        <v>-94.5</v>
      </c>
      <c r="N34" s="77">
        <f>K34-'tabl 37(3)'!G7</f>
        <v>-111.6</v>
      </c>
      <c r="O34" s="77">
        <f>L34-'tabl 37(3)'!H7</f>
        <v>-143.1</v>
      </c>
    </row>
    <row r="35" spans="2:15" s="55" customFormat="1" ht="21.95" customHeight="1" x14ac:dyDescent="0.2">
      <c r="I35" s="54"/>
      <c r="J35" s="55">
        <f>ROUND('tabl 37(3)'!C8/C72*100,1)</f>
        <v>1.7</v>
      </c>
      <c r="K35" s="55">
        <f>ROUND('tabl 37(3)'!D8/D72*100,1)</f>
        <v>1.7</v>
      </c>
      <c r="L35" s="55">
        <f>ROUND('tabl 37(3)'!E8/E72*100,1)</f>
        <v>0</v>
      </c>
      <c r="M35" s="77">
        <f>J35-'tabl 37(3)'!F8</f>
        <v>-112.39999999999999</v>
      </c>
      <c r="N35" s="77">
        <f>K35-'tabl 37(3)'!G8</f>
        <v>-92.7</v>
      </c>
      <c r="O35" s="77">
        <f>L35-'tabl 37(3)'!H8</f>
        <v>-107.5</v>
      </c>
    </row>
    <row r="36" spans="2:15" s="55" customFormat="1" ht="21.95" customHeight="1" x14ac:dyDescent="0.2">
      <c r="I36" s="54"/>
      <c r="M36" s="77"/>
      <c r="N36" s="77"/>
      <c r="O36" s="77"/>
    </row>
    <row r="37" spans="2:15" s="55" customFormat="1" ht="29.25" customHeight="1" x14ac:dyDescent="0.2">
      <c r="I37" s="54"/>
      <c r="J37" s="55">
        <f>ROUND('tabl 37(3)'!C10/C74*100,1)</f>
        <v>7.6</v>
      </c>
      <c r="K37" s="55">
        <f>ROUND('tabl 37(3)'!D10/D74*100,1)</f>
        <v>1.6</v>
      </c>
      <c r="L37" s="55">
        <f>ROUND('tabl 37(3)'!E10/E74*100,1)</f>
        <v>0.1</v>
      </c>
      <c r="M37" s="77">
        <f>J37-'tabl 37(3)'!F10</f>
        <v>-90.2</v>
      </c>
      <c r="N37" s="77">
        <f>K37-'tabl 37(3)'!G10</f>
        <v>-124.4</v>
      </c>
      <c r="O37" s="77">
        <f>L37-'tabl 37(3)'!H10</f>
        <v>-130.1</v>
      </c>
    </row>
    <row r="38" spans="2:15" s="55" customFormat="1" ht="21.95" customHeight="1" x14ac:dyDescent="0.2">
      <c r="I38" s="54"/>
      <c r="J38" s="55">
        <f>ROUND('tabl 37(3)'!C11/C75*100,1)</f>
        <v>0.6</v>
      </c>
      <c r="K38" s="55">
        <f>ROUND('tabl 37(3)'!D11/D75*100,1)</f>
        <v>17.3</v>
      </c>
      <c r="L38" s="55">
        <f>ROUND('tabl 37(3)'!E11/E75*100,1)</f>
        <v>0.1</v>
      </c>
      <c r="M38" s="77">
        <f>J38-'tabl 37(3)'!F11</f>
        <v>-133.70000000000002</v>
      </c>
      <c r="N38" s="77">
        <f>K38-'tabl 37(3)'!G11</f>
        <v>-88.9</v>
      </c>
      <c r="O38" s="77">
        <f>L38-'tabl 37(3)'!H11</f>
        <v>-143.5</v>
      </c>
    </row>
    <row r="39" spans="2:15" s="55" customFormat="1" ht="21.95" customHeight="1" x14ac:dyDescent="0.2">
      <c r="I39" s="54"/>
      <c r="M39" s="77"/>
      <c r="N39" s="77"/>
      <c r="O39" s="77"/>
    </row>
    <row r="40" spans="2:15" s="55" customFormat="1" ht="28.5" customHeight="1" x14ac:dyDescent="0.2">
      <c r="I40" s="54"/>
      <c r="M40" s="77"/>
      <c r="N40" s="77"/>
      <c r="O40" s="77"/>
    </row>
    <row r="41" spans="2:15" s="55" customFormat="1" ht="21.95" customHeight="1" x14ac:dyDescent="0.2">
      <c r="I41" s="54"/>
      <c r="J41" s="55">
        <f>ROUND('tabl 37(3)'!C15/C76*100,1)</f>
        <v>0.5</v>
      </c>
      <c r="K41" s="55">
        <f>ROUND('tabl 37(3)'!D15/D76*100,1)</f>
        <v>738.1</v>
      </c>
      <c r="L41" s="55">
        <f>ROUND('tabl 37(3)'!E15/E76*100,1)</f>
        <v>4</v>
      </c>
      <c r="M41" s="77">
        <f>J41-'tabl 37(3)'!F15</f>
        <v>-88</v>
      </c>
      <c r="N41" s="77">
        <f>K41-'tabl 37(3)'!G15</f>
        <v>621.70000000000005</v>
      </c>
      <c r="O41" s="77">
        <f>L41-'tabl 37(3)'!H15</f>
        <v>-99.1</v>
      </c>
    </row>
    <row r="42" spans="2:15" s="55" customFormat="1" ht="21.95" customHeight="1" x14ac:dyDescent="0.2">
      <c r="I42" s="54"/>
      <c r="L42" s="55">
        <f>ROUND('tabl 37(3)'!E16/E77*100,1)</f>
        <v>785.5</v>
      </c>
      <c r="M42" s="77"/>
      <c r="N42" s="77"/>
      <c r="O42" s="77">
        <f>L42-'tabl 37(3)'!H16</f>
        <v>642.6</v>
      </c>
    </row>
    <row r="43" spans="2:15" s="55" customFormat="1" ht="21.95" customHeight="1" x14ac:dyDescent="0.2">
      <c r="I43" s="54"/>
      <c r="L43" s="55" t="e">
        <f>ROUND('tabl 37(3)'!#REF!/E78*100,1)</f>
        <v>#REF!</v>
      </c>
      <c r="M43" s="77"/>
      <c r="N43" s="77"/>
      <c r="O43" s="77" t="e">
        <f>L43-'tabl 37(3)'!#REF!</f>
        <v>#REF!</v>
      </c>
    </row>
    <row r="44" spans="2:15" s="55" customFormat="1" ht="28.5" customHeight="1" x14ac:dyDescent="0.2">
      <c r="I44" s="54"/>
      <c r="L44" s="55">
        <f>ROUND('tabl 37(3)'!E17/E79*100,1)</f>
        <v>22.3</v>
      </c>
      <c r="M44" s="77"/>
      <c r="N44" s="77"/>
      <c r="O44" s="77">
        <f>L44-'tabl 37(3)'!H17</f>
        <v>-53</v>
      </c>
    </row>
    <row r="45" spans="2:15" s="55" customFormat="1" ht="21.95" customHeight="1" x14ac:dyDescent="0.2">
      <c r="I45" s="54"/>
      <c r="L45" s="55">
        <f>ROUND('tabl 37(3)'!E18/E80*100,1)</f>
        <v>88.2</v>
      </c>
      <c r="M45" s="77"/>
      <c r="N45" s="77"/>
      <c r="O45" s="77">
        <f>L45-'tabl 37(3)'!H18</f>
        <v>-64.600000000000009</v>
      </c>
    </row>
    <row r="46" spans="2:15" s="55" customFormat="1" ht="21.95" customHeight="1" x14ac:dyDescent="0.2">
      <c r="I46" s="54"/>
      <c r="J46" s="55">
        <f>ROUND('tabl 37(3)'!C19/C81*100,1)</f>
        <v>41.7</v>
      </c>
      <c r="K46" s="55">
        <f>ROUND('tabl 37(3)'!D19/D81*100,1)</f>
        <v>220.5</v>
      </c>
      <c r="L46" s="55">
        <f>ROUND('tabl 37(3)'!E19/E81*100,1)</f>
        <v>91.9</v>
      </c>
      <c r="M46" s="77">
        <f>J46-'tabl 37(3)'!F19</f>
        <v>-48.2</v>
      </c>
      <c r="N46" s="77">
        <f>K46-'tabl 37(3)'!G19</f>
        <v>110.3</v>
      </c>
      <c r="O46" s="77">
        <f>L46-'tabl 37(3)'!H19</f>
        <v>-7.1999999999999886</v>
      </c>
    </row>
    <row r="47" spans="2:15" s="55" customFormat="1" ht="17.100000000000001" customHeight="1" x14ac:dyDescent="0.2">
      <c r="B47" s="54"/>
      <c r="C47" s="37"/>
      <c r="D47" s="50"/>
      <c r="E47" s="37"/>
      <c r="F47" s="50"/>
      <c r="G47" s="50"/>
      <c r="H47" s="50"/>
      <c r="I47" s="54"/>
      <c r="J47" s="55">
        <f>ROUND(C47/C82*100,1)</f>
        <v>0</v>
      </c>
      <c r="M47" s="77">
        <f>J47-F47</f>
        <v>0</v>
      </c>
      <c r="N47" s="77"/>
      <c r="O47" s="77"/>
    </row>
    <row r="48" spans="2:15" ht="14.25" x14ac:dyDescent="0.2">
      <c r="B48" s="83"/>
      <c r="C48" s="37"/>
      <c r="D48" s="50"/>
      <c r="E48" s="37"/>
      <c r="F48" s="50"/>
      <c r="G48" s="50"/>
      <c r="H48" s="50"/>
      <c r="J48" s="55"/>
      <c r="K48" s="55"/>
      <c r="L48" s="55"/>
    </row>
    <row r="49" spans="2:12" ht="14.25" hidden="1" customHeight="1" x14ac:dyDescent="0.2">
      <c r="B49" s="80">
        <v>2005</v>
      </c>
      <c r="C49" s="37"/>
      <c r="D49" s="50"/>
      <c r="E49" s="37"/>
      <c r="F49" s="50"/>
      <c r="G49" s="50"/>
      <c r="H49" s="50"/>
      <c r="J49" s="55"/>
      <c r="K49" s="55"/>
      <c r="L49" s="55"/>
    </row>
    <row r="50" spans="2:12" s="55" customFormat="1" ht="14.25" hidden="1" customHeight="1" x14ac:dyDescent="0.2">
      <c r="B50" s="21" t="s">
        <v>42</v>
      </c>
      <c r="C50" s="37">
        <v>85289</v>
      </c>
      <c r="D50" s="50">
        <v>21.8</v>
      </c>
      <c r="E50" s="37">
        <v>1862444</v>
      </c>
      <c r="F50" s="50">
        <v>120.3</v>
      </c>
      <c r="G50" s="50">
        <v>80.099999999999994</v>
      </c>
      <c r="H50" s="50">
        <v>96.7</v>
      </c>
      <c r="I50" s="54"/>
    </row>
    <row r="51" spans="2:12" s="55" customFormat="1" ht="14.25" hidden="1" customHeight="1" x14ac:dyDescent="0.2">
      <c r="B51" s="129" t="s">
        <v>43</v>
      </c>
      <c r="C51" s="37">
        <v>4502</v>
      </c>
      <c r="D51" s="50">
        <v>17.5</v>
      </c>
      <c r="E51" s="37">
        <v>78772</v>
      </c>
      <c r="F51" s="50">
        <v>148.4</v>
      </c>
      <c r="G51" s="50">
        <v>76.099999999999994</v>
      </c>
      <c r="H51" s="50">
        <v>112.9</v>
      </c>
      <c r="I51" s="54"/>
    </row>
    <row r="52" spans="2:12" s="55" customFormat="1" ht="14.25" hidden="1" customHeight="1" x14ac:dyDescent="0.2">
      <c r="B52" s="129" t="s">
        <v>44</v>
      </c>
      <c r="C52" s="37">
        <v>2674</v>
      </c>
      <c r="D52" s="51">
        <v>14.4</v>
      </c>
      <c r="E52" s="37">
        <v>38477</v>
      </c>
      <c r="F52" s="50">
        <v>391.5</v>
      </c>
      <c r="G52" s="50">
        <v>90.6</v>
      </c>
      <c r="H52" s="50">
        <v>355.3</v>
      </c>
      <c r="I52" s="54"/>
    </row>
    <row r="53" spans="2:12" s="55" customFormat="1" ht="14.25" hidden="1" customHeight="1" x14ac:dyDescent="0.2">
      <c r="B53" s="129" t="s">
        <v>45</v>
      </c>
      <c r="C53" s="37">
        <v>10469</v>
      </c>
      <c r="D53" s="50">
        <v>23.7</v>
      </c>
      <c r="E53" s="37">
        <v>248491</v>
      </c>
      <c r="F53" s="50">
        <v>128.19999999999999</v>
      </c>
      <c r="G53" s="50">
        <v>83.7</v>
      </c>
      <c r="H53" s="50">
        <v>107.7</v>
      </c>
      <c r="I53" s="54"/>
    </row>
    <row r="54" spans="2:12" s="55" customFormat="1" ht="14.25" hidden="1" customHeight="1" x14ac:dyDescent="0.2">
      <c r="B54" s="129" t="s">
        <v>46</v>
      </c>
      <c r="C54" s="37">
        <v>28903</v>
      </c>
      <c r="D54" s="51">
        <v>14.2</v>
      </c>
      <c r="E54" s="37">
        <v>409134</v>
      </c>
      <c r="F54" s="50">
        <v>248.7</v>
      </c>
      <c r="G54" s="50">
        <v>86.6</v>
      </c>
      <c r="H54" s="50">
        <v>215</v>
      </c>
      <c r="I54" s="54"/>
    </row>
    <row r="55" spans="2:12" s="55" customFormat="1" ht="24" hidden="1" customHeight="1" x14ac:dyDescent="0.2">
      <c r="B55" s="23" t="s">
        <v>47</v>
      </c>
      <c r="C55" s="130">
        <v>38742</v>
      </c>
      <c r="D55" s="131">
        <v>28.1</v>
      </c>
      <c r="E55" s="130">
        <v>1087570</v>
      </c>
      <c r="F55" s="132">
        <v>81.8</v>
      </c>
      <c r="G55" s="132">
        <v>93.4</v>
      </c>
      <c r="H55" s="132">
        <v>76.400000000000006</v>
      </c>
      <c r="I55" s="54"/>
    </row>
    <row r="56" spans="2:12" s="55" customFormat="1" ht="14.25" hidden="1" customHeight="1" x14ac:dyDescent="0.2">
      <c r="B56" s="21" t="s">
        <v>48</v>
      </c>
      <c r="C56" s="133">
        <v>962</v>
      </c>
      <c r="D56" s="134">
        <v>12.2</v>
      </c>
      <c r="E56" s="133">
        <v>11719</v>
      </c>
      <c r="F56" s="80">
        <v>124.8</v>
      </c>
      <c r="G56" s="80">
        <v>81.3</v>
      </c>
      <c r="H56" s="80">
        <v>101.6</v>
      </c>
      <c r="I56" s="54"/>
    </row>
    <row r="57" spans="2:12" s="55" customFormat="1" ht="14.25" hidden="1" customHeight="1" x14ac:dyDescent="0.2">
      <c r="B57" s="21" t="s">
        <v>49</v>
      </c>
      <c r="C57" s="80">
        <v>12930</v>
      </c>
      <c r="D57" s="80">
        <v>168</v>
      </c>
      <c r="E57" s="80">
        <v>2166811</v>
      </c>
      <c r="F57" s="80">
        <v>60.2</v>
      </c>
      <c r="G57" s="80">
        <v>91.3</v>
      </c>
      <c r="H57" s="80">
        <v>54.9</v>
      </c>
      <c r="I57" s="54"/>
    </row>
    <row r="58" spans="2:12" s="55" customFormat="1" ht="14.25" hidden="1" customHeight="1" x14ac:dyDescent="0.2">
      <c r="B58" s="129" t="s">
        <v>43</v>
      </c>
      <c r="C58" s="24">
        <v>1106</v>
      </c>
      <c r="D58" s="22">
        <v>181</v>
      </c>
      <c r="E58" s="24">
        <v>200073</v>
      </c>
      <c r="F58" s="135">
        <v>92</v>
      </c>
      <c r="G58" s="135">
        <v>98.4</v>
      </c>
      <c r="H58" s="135">
        <v>90.7</v>
      </c>
      <c r="I58" s="54"/>
    </row>
    <row r="59" spans="2:12" s="55" customFormat="1" ht="14.25" hidden="1" customHeight="1" x14ac:dyDescent="0.2">
      <c r="B59" s="129" t="s">
        <v>44</v>
      </c>
      <c r="C59" s="24">
        <v>801</v>
      </c>
      <c r="D59" s="22">
        <v>172</v>
      </c>
      <c r="E59" s="24">
        <v>137498</v>
      </c>
      <c r="F59" s="135">
        <v>60.3</v>
      </c>
      <c r="G59" s="135">
        <v>89.6</v>
      </c>
      <c r="H59" s="135">
        <v>53.9</v>
      </c>
      <c r="I59" s="54"/>
    </row>
    <row r="60" spans="2:12" s="55" customFormat="1" ht="14.25" hidden="1" customHeight="1" x14ac:dyDescent="0.2">
      <c r="B60" s="129" t="s">
        <v>45</v>
      </c>
      <c r="C60" s="24">
        <v>438</v>
      </c>
      <c r="D60" s="136">
        <v>186</v>
      </c>
      <c r="E60" s="24">
        <v>81382</v>
      </c>
      <c r="F60" s="135">
        <v>103.1</v>
      </c>
      <c r="G60" s="135">
        <v>94.4</v>
      </c>
      <c r="H60" s="135">
        <v>97.4</v>
      </c>
      <c r="I60" s="54"/>
    </row>
    <row r="61" spans="2:12" s="55" customFormat="1" ht="14.25" hidden="1" customHeight="1" x14ac:dyDescent="0.2">
      <c r="B61" s="129" t="s">
        <v>46</v>
      </c>
      <c r="C61" s="24">
        <v>3677</v>
      </c>
      <c r="D61" s="136">
        <v>160</v>
      </c>
      <c r="E61" s="24">
        <v>588842</v>
      </c>
      <c r="F61" s="135">
        <v>82.8</v>
      </c>
      <c r="G61" s="135">
        <v>94.1</v>
      </c>
      <c r="H61" s="135">
        <v>78.099999999999994</v>
      </c>
      <c r="I61" s="54"/>
    </row>
    <row r="62" spans="2:12" s="55" customFormat="1" ht="24" hidden="1" customHeight="1" x14ac:dyDescent="0.2">
      <c r="B62" s="23" t="s">
        <v>47</v>
      </c>
      <c r="C62" s="24">
        <v>6908</v>
      </c>
      <c r="D62" s="15">
        <v>168</v>
      </c>
      <c r="E62" s="37">
        <v>1159016</v>
      </c>
      <c r="F62" s="135">
        <v>49</v>
      </c>
      <c r="G62" s="135">
        <v>89.8</v>
      </c>
      <c r="H62" s="135">
        <v>44</v>
      </c>
      <c r="I62" s="54"/>
    </row>
    <row r="63" spans="2:12" s="55" customFormat="1" ht="24" hidden="1" customHeight="1" x14ac:dyDescent="0.2">
      <c r="B63" s="53" t="s">
        <v>50</v>
      </c>
      <c r="C63" s="24">
        <v>24234</v>
      </c>
      <c r="D63" s="15">
        <v>5.6</v>
      </c>
      <c r="E63" s="37">
        <v>135311</v>
      </c>
      <c r="F63" s="135">
        <v>129.69999999999999</v>
      </c>
      <c r="G63" s="135">
        <v>82.4</v>
      </c>
      <c r="H63" s="135">
        <v>106.5</v>
      </c>
      <c r="I63" s="54"/>
    </row>
    <row r="64" spans="2:12" s="55" customFormat="1" ht="14.25" hidden="1" customHeight="1" x14ac:dyDescent="0.2">
      <c r="B64" s="23" t="s">
        <v>51</v>
      </c>
      <c r="C64" s="24">
        <v>1754</v>
      </c>
      <c r="D64" s="15">
        <v>3.5</v>
      </c>
      <c r="E64" s="37">
        <v>6129</v>
      </c>
      <c r="F64" s="135">
        <v>99.2</v>
      </c>
      <c r="G64" s="135">
        <v>79.5</v>
      </c>
      <c r="H64" s="135">
        <v>78.5</v>
      </c>
      <c r="I64" s="54"/>
    </row>
    <row r="65" spans="2:9" s="55" customFormat="1" ht="14.25" hidden="1" customHeight="1" x14ac:dyDescent="0.2">
      <c r="B65" s="23" t="s">
        <v>52</v>
      </c>
      <c r="C65" s="24">
        <v>954</v>
      </c>
      <c r="D65" s="136">
        <v>3.1</v>
      </c>
      <c r="E65" s="24">
        <v>2915</v>
      </c>
      <c r="F65" s="135">
        <v>206</v>
      </c>
      <c r="G65" s="135">
        <v>91.2</v>
      </c>
      <c r="H65" s="135">
        <v>183.2</v>
      </c>
      <c r="I65" s="54"/>
    </row>
    <row r="66" spans="2:9" s="55" customFormat="1" ht="24" hidden="1" customHeight="1" x14ac:dyDescent="0.2">
      <c r="B66" s="23" t="s">
        <v>69</v>
      </c>
      <c r="C66" s="24">
        <v>5656</v>
      </c>
      <c r="D66" s="15">
        <v>5.5</v>
      </c>
      <c r="E66" s="37">
        <v>31096</v>
      </c>
      <c r="F66" s="135">
        <v>125.6</v>
      </c>
      <c r="G66" s="135">
        <v>105.8</v>
      </c>
      <c r="H66" s="135">
        <v>132.6</v>
      </c>
      <c r="I66" s="54"/>
    </row>
    <row r="67" spans="2:9" s="55" customFormat="1" ht="14.25" hidden="1" customHeight="1" x14ac:dyDescent="0.2">
      <c r="B67" s="23" t="s">
        <v>55</v>
      </c>
      <c r="C67" s="24">
        <v>15869</v>
      </c>
      <c r="D67" s="15">
        <v>6</v>
      </c>
      <c r="E67" s="37">
        <v>95171</v>
      </c>
      <c r="F67" s="135">
        <v>132.80000000000001</v>
      </c>
      <c r="G67" s="135">
        <v>75.900000000000006</v>
      </c>
      <c r="H67" s="135">
        <v>101</v>
      </c>
      <c r="I67" s="54"/>
    </row>
    <row r="68" spans="2:9" s="55" customFormat="1" ht="24" hidden="1" customHeight="1" x14ac:dyDescent="0.2">
      <c r="B68" s="53" t="s">
        <v>57</v>
      </c>
      <c r="C68" s="24">
        <v>456937</v>
      </c>
      <c r="D68" s="15">
        <v>211</v>
      </c>
      <c r="E68" s="37">
        <v>96462873</v>
      </c>
      <c r="F68" s="135">
        <v>107.7</v>
      </c>
      <c r="G68" s="135">
        <v>87.9</v>
      </c>
      <c r="H68" s="135">
        <v>94.5</v>
      </c>
      <c r="I68" s="54"/>
    </row>
    <row r="69" spans="2:9" s="55" customFormat="1" ht="14.25" hidden="1" customHeight="1" x14ac:dyDescent="0.2">
      <c r="B69" s="23" t="s">
        <v>51</v>
      </c>
      <c r="C69" s="24">
        <v>45404</v>
      </c>
      <c r="D69" s="136">
        <v>248</v>
      </c>
      <c r="E69" s="24">
        <v>11271235</v>
      </c>
      <c r="F69" s="135">
        <v>88</v>
      </c>
      <c r="G69" s="135">
        <v>91.2</v>
      </c>
      <c r="H69" s="135">
        <v>80.5</v>
      </c>
      <c r="I69" s="54"/>
    </row>
    <row r="70" spans="2:9" s="55" customFormat="1" ht="14.25" hidden="1" customHeight="1" x14ac:dyDescent="0.2">
      <c r="B70" s="23" t="s">
        <v>52</v>
      </c>
      <c r="C70" s="24">
        <v>39049</v>
      </c>
      <c r="D70" s="15">
        <v>273</v>
      </c>
      <c r="E70" s="37">
        <v>10650418</v>
      </c>
      <c r="F70" s="135">
        <v>107.9</v>
      </c>
      <c r="G70" s="135">
        <v>89.2</v>
      </c>
      <c r="H70" s="135">
        <v>96.3</v>
      </c>
      <c r="I70" s="54"/>
    </row>
    <row r="71" spans="2:9" s="55" customFormat="1" ht="24" hidden="1" customHeight="1" x14ac:dyDescent="0.2">
      <c r="B71" s="23" t="s">
        <v>69</v>
      </c>
      <c r="C71" s="24">
        <v>28295</v>
      </c>
      <c r="D71" s="15">
        <v>146</v>
      </c>
      <c r="E71" s="37">
        <v>4136874</v>
      </c>
      <c r="F71" s="135">
        <v>118.5</v>
      </c>
      <c r="G71" s="135">
        <v>95.4</v>
      </c>
      <c r="H71" s="135">
        <v>113.2</v>
      </c>
      <c r="I71" s="54"/>
    </row>
    <row r="72" spans="2:9" s="55" customFormat="1" ht="14.25" hidden="1" customHeight="1" x14ac:dyDescent="0.2">
      <c r="B72" s="23" t="s">
        <v>55</v>
      </c>
      <c r="C72" s="24">
        <v>331915</v>
      </c>
      <c r="D72" s="136">
        <v>205</v>
      </c>
      <c r="E72" s="24">
        <v>68160819</v>
      </c>
      <c r="F72" s="135">
        <v>148.9</v>
      </c>
      <c r="G72" s="135">
        <v>86.5</v>
      </c>
      <c r="H72" s="135">
        <v>129.1</v>
      </c>
      <c r="I72" s="54"/>
    </row>
    <row r="73" spans="2:9" s="55" customFormat="1" ht="14.25" hidden="1" customHeight="1" x14ac:dyDescent="0.2">
      <c r="B73" s="23" t="s">
        <v>58</v>
      </c>
      <c r="C73" s="24">
        <v>12274</v>
      </c>
      <c r="D73" s="15">
        <v>183</v>
      </c>
      <c r="E73" s="37">
        <v>2243527</v>
      </c>
      <c r="F73" s="135">
        <v>13.7</v>
      </c>
      <c r="G73" s="135">
        <v>80.3</v>
      </c>
      <c r="H73" s="135">
        <v>10.9</v>
      </c>
      <c r="I73" s="54"/>
    </row>
    <row r="74" spans="2:9" s="55" customFormat="1" ht="14.25" hidden="1" customHeight="1" x14ac:dyDescent="0.2">
      <c r="B74" s="21" t="s">
        <v>59</v>
      </c>
      <c r="C74" s="24">
        <v>325674</v>
      </c>
      <c r="D74" s="15">
        <v>391</v>
      </c>
      <c r="E74" s="37">
        <v>127414187</v>
      </c>
      <c r="F74" s="135">
        <v>112.5</v>
      </c>
      <c r="G74" s="135">
        <v>93.5</v>
      </c>
      <c r="H74" s="135">
        <v>105.3</v>
      </c>
      <c r="I74" s="54"/>
    </row>
    <row r="75" spans="2:9" s="55" customFormat="1" ht="24" hidden="1" customHeight="1" x14ac:dyDescent="0.2">
      <c r="B75" s="21" t="s">
        <v>60</v>
      </c>
      <c r="C75" s="24">
        <v>3387502</v>
      </c>
      <c r="D75" s="15">
        <v>39.9</v>
      </c>
      <c r="E75" s="37">
        <v>135216350</v>
      </c>
      <c r="F75" s="135">
        <v>100.7</v>
      </c>
      <c r="G75" s="135">
        <v>94.3</v>
      </c>
      <c r="H75" s="135">
        <v>95.1</v>
      </c>
      <c r="I75" s="54"/>
    </row>
    <row r="76" spans="2:9" s="55" customFormat="1" ht="24" hidden="1" customHeight="1" x14ac:dyDescent="0.2">
      <c r="B76" s="53" t="s">
        <v>61</v>
      </c>
      <c r="C76" s="24">
        <v>7916766</v>
      </c>
      <c r="D76" s="15">
        <v>33.6</v>
      </c>
      <c r="E76" s="37">
        <v>265889524</v>
      </c>
      <c r="F76" s="135">
        <v>100</v>
      </c>
      <c r="G76" s="135">
        <v>100</v>
      </c>
      <c r="H76" s="135">
        <v>100</v>
      </c>
      <c r="I76" s="54"/>
    </row>
    <row r="77" spans="2:9" s="55" customFormat="1" ht="14.25" hidden="1" customHeight="1" x14ac:dyDescent="0.2">
      <c r="B77" s="21" t="s">
        <v>62</v>
      </c>
      <c r="C77" s="24" t="s">
        <v>63</v>
      </c>
      <c r="D77" s="15" t="s">
        <v>63</v>
      </c>
      <c r="E77" s="37">
        <v>2024987</v>
      </c>
      <c r="F77" s="135" t="s">
        <v>63</v>
      </c>
      <c r="G77" s="135" t="s">
        <v>63</v>
      </c>
      <c r="H77" s="135">
        <v>98.7</v>
      </c>
      <c r="I77" s="54"/>
    </row>
    <row r="78" spans="2:9" s="55" customFormat="1" ht="14.25" hidden="1" customHeight="1" x14ac:dyDescent="0.2">
      <c r="B78" s="21" t="s">
        <v>64</v>
      </c>
      <c r="C78" s="24" t="s">
        <v>63</v>
      </c>
      <c r="D78" s="15" t="s">
        <v>63</v>
      </c>
      <c r="E78" s="37">
        <v>270622</v>
      </c>
      <c r="F78" s="135" t="s">
        <v>63</v>
      </c>
      <c r="G78" s="135" t="s">
        <v>63</v>
      </c>
      <c r="H78" s="135">
        <v>106.5</v>
      </c>
      <c r="I78" s="54"/>
    </row>
    <row r="79" spans="2:9" s="55" customFormat="1" ht="14.25" hidden="1" customHeight="1" x14ac:dyDescent="0.2">
      <c r="B79" s="21" t="s">
        <v>65</v>
      </c>
      <c r="C79" s="24" t="s">
        <v>63</v>
      </c>
      <c r="D79" s="15" t="s">
        <v>63</v>
      </c>
      <c r="E79" s="37">
        <v>60854522</v>
      </c>
      <c r="F79" s="135" t="s">
        <v>63</v>
      </c>
      <c r="G79" s="135" t="s">
        <v>63</v>
      </c>
      <c r="H79" s="135">
        <v>91.9</v>
      </c>
      <c r="I79" s="54"/>
    </row>
    <row r="80" spans="2:9" s="55" customFormat="1" ht="14.25" hidden="1" customHeight="1" x14ac:dyDescent="0.2">
      <c r="B80" s="21" t="s">
        <v>66</v>
      </c>
      <c r="C80" s="35" t="s">
        <v>63</v>
      </c>
      <c r="D80" s="36" t="s">
        <v>63</v>
      </c>
      <c r="E80" s="37">
        <v>56184337</v>
      </c>
      <c r="F80" s="135" t="s">
        <v>63</v>
      </c>
      <c r="G80" s="135" t="s">
        <v>63</v>
      </c>
      <c r="H80" s="135">
        <v>93.8</v>
      </c>
      <c r="I80" s="54"/>
    </row>
    <row r="81" spans="2:9" s="55" customFormat="1" ht="14.25" hidden="1" customHeight="1" x14ac:dyDescent="0.2">
      <c r="B81" s="21" t="s">
        <v>67</v>
      </c>
      <c r="C81" s="35">
        <v>138986</v>
      </c>
      <c r="D81" s="36">
        <v>88</v>
      </c>
      <c r="E81" s="37">
        <v>12235041</v>
      </c>
      <c r="F81" s="135">
        <v>149.9</v>
      </c>
      <c r="G81" s="135">
        <v>88.9</v>
      </c>
      <c r="H81" s="135">
        <v>132.69999999999999</v>
      </c>
      <c r="I81" s="54"/>
    </row>
    <row r="82" spans="2:9" s="55" customFormat="1" ht="14.25" hidden="1" customHeight="1" x14ac:dyDescent="0.2">
      <c r="B82" s="21" t="s">
        <v>68</v>
      </c>
      <c r="C82" s="35">
        <v>33441</v>
      </c>
      <c r="D82" s="36" t="s">
        <v>63</v>
      </c>
      <c r="E82" s="37" t="s">
        <v>63</v>
      </c>
      <c r="F82" s="135">
        <v>81</v>
      </c>
      <c r="G82" s="135" t="s">
        <v>63</v>
      </c>
      <c r="H82" s="135" t="s">
        <v>63</v>
      </c>
      <c r="I82" s="54"/>
    </row>
    <row r="83" spans="2:9" ht="12.75" hidden="1" customHeight="1" x14ac:dyDescent="0.2">
      <c r="C83" s="35"/>
      <c r="D83" s="36"/>
      <c r="E83" s="37"/>
      <c r="F83" s="135"/>
      <c r="G83" s="135"/>
      <c r="H83" s="135"/>
    </row>
    <row r="84" spans="2:9" ht="17.100000000000001" hidden="1" customHeight="1" x14ac:dyDescent="0.2">
      <c r="B84" s="80">
        <v>2006</v>
      </c>
      <c r="C84" s="35"/>
      <c r="D84" s="36"/>
      <c r="E84" s="37"/>
      <c r="F84" s="135"/>
      <c r="G84" s="135"/>
      <c r="H84" s="135"/>
    </row>
    <row r="85" spans="2:9" ht="27.75" hidden="1" customHeight="1" x14ac:dyDescent="0.2">
      <c r="B85" s="53" t="s">
        <v>61</v>
      </c>
      <c r="C85" s="14">
        <v>7991401</v>
      </c>
      <c r="D85" s="14">
        <v>25.6</v>
      </c>
      <c r="E85" s="37">
        <v>204495205</v>
      </c>
      <c r="F85" s="37"/>
      <c r="G85" s="37"/>
      <c r="H85" s="37"/>
    </row>
    <row r="86" spans="2:9" ht="17.25" hidden="1" customHeight="1" x14ac:dyDescent="0.2">
      <c r="B86" s="21" t="s">
        <v>62</v>
      </c>
      <c r="C86" s="14" t="s">
        <v>63</v>
      </c>
      <c r="D86" s="137" t="s">
        <v>63</v>
      </c>
      <c r="E86" s="24">
        <v>1577386</v>
      </c>
      <c r="F86" s="135"/>
      <c r="G86" s="135"/>
      <c r="H86" s="135"/>
    </row>
    <row r="87" spans="2:9" ht="17.25" hidden="1" customHeight="1" x14ac:dyDescent="0.2">
      <c r="B87" s="21" t="s">
        <v>64</v>
      </c>
      <c r="C87" s="14" t="s">
        <v>63</v>
      </c>
      <c r="D87" s="137" t="s">
        <v>63</v>
      </c>
      <c r="E87" s="24">
        <v>239452</v>
      </c>
      <c r="F87" s="135"/>
      <c r="G87" s="135"/>
      <c r="H87" s="135"/>
    </row>
    <row r="88" spans="2:9" ht="17.25" hidden="1" customHeight="1" x14ac:dyDescent="0.2">
      <c r="B88" s="21" t="s">
        <v>65</v>
      </c>
      <c r="C88" s="24" t="s">
        <v>63</v>
      </c>
      <c r="D88" s="15" t="s">
        <v>63</v>
      </c>
      <c r="E88" s="37">
        <v>57817800</v>
      </c>
      <c r="F88" s="135"/>
      <c r="G88" s="135"/>
      <c r="H88" s="135"/>
    </row>
    <row r="89" spans="2:9" ht="17.25" hidden="1" customHeight="1" x14ac:dyDescent="0.2">
      <c r="B89" s="21" t="s">
        <v>66</v>
      </c>
      <c r="C89" s="14" t="s">
        <v>63</v>
      </c>
      <c r="D89" s="138" t="s">
        <v>63</v>
      </c>
      <c r="E89" s="35">
        <v>53807452</v>
      </c>
      <c r="F89" s="135"/>
      <c r="G89" s="135"/>
      <c r="H89" s="135"/>
    </row>
    <row r="90" spans="2:9" ht="17.100000000000001" hidden="1" customHeight="1" x14ac:dyDescent="0.2">
      <c r="C90" s="24"/>
      <c r="D90" s="15"/>
      <c r="E90" s="37"/>
      <c r="F90" s="135"/>
      <c r="G90" s="135"/>
      <c r="H90" s="135"/>
    </row>
    <row r="91" spans="2:9" s="83" customFormat="1" ht="13.5" hidden="1" customHeight="1" x14ac:dyDescent="0.2">
      <c r="C91" s="24">
        <v>2006</v>
      </c>
      <c r="D91" s="15"/>
      <c r="E91" s="44"/>
      <c r="F91" s="135">
        <v>2005</v>
      </c>
      <c r="G91" s="135"/>
      <c r="H91" s="135"/>
    </row>
    <row r="92" spans="2:9" s="83" customFormat="1" ht="13.5" hidden="1" customHeight="1" x14ac:dyDescent="0.2">
      <c r="B92" s="94" t="s">
        <v>70</v>
      </c>
      <c r="C92" s="139">
        <v>825472</v>
      </c>
      <c r="D92" s="36">
        <v>138</v>
      </c>
      <c r="E92" s="37">
        <v>113596904</v>
      </c>
      <c r="F92" s="135">
        <v>858280</v>
      </c>
      <c r="G92" s="135">
        <v>156</v>
      </c>
      <c r="H92" s="135">
        <v>134091659</v>
      </c>
    </row>
    <row r="93" spans="2:9" s="83" customFormat="1" ht="13.5" hidden="1" customHeight="1" x14ac:dyDescent="0.2">
      <c r="B93" s="94"/>
      <c r="C93" s="24">
        <v>825472</v>
      </c>
      <c r="D93" s="15">
        <f>ROUND(E93/C93,1)</f>
        <v>27.5</v>
      </c>
      <c r="E93" s="37">
        <f>ROUND(E92/5,0)</f>
        <v>22719381</v>
      </c>
      <c r="F93" s="37">
        <v>858280</v>
      </c>
      <c r="G93" s="135">
        <f>ROUND(H93/F93,1)</f>
        <v>31.2</v>
      </c>
      <c r="H93" s="37">
        <f>ROUND(H92/5,0)</f>
        <v>26818332</v>
      </c>
    </row>
    <row r="94" spans="2:9" s="57" customFormat="1" ht="13.5" hidden="1" customHeight="1" x14ac:dyDescent="0.2">
      <c r="B94" s="56" t="s">
        <v>70</v>
      </c>
      <c r="C94" s="24">
        <v>825472</v>
      </c>
      <c r="D94" s="15">
        <v>27.5</v>
      </c>
      <c r="E94" s="37">
        <v>22719381</v>
      </c>
      <c r="F94" s="37">
        <f>ROUND(C94/F93*100,1)</f>
        <v>96.2</v>
      </c>
      <c r="G94" s="135">
        <f>ROUND(D94/G93*100,1)</f>
        <v>88.1</v>
      </c>
      <c r="H94" s="37">
        <f>ROUND(E94/H93*100,1)</f>
        <v>84.7</v>
      </c>
    </row>
    <row r="95" spans="2:9" s="83" customFormat="1" ht="13.5" hidden="1" customHeight="1" x14ac:dyDescent="0.2">
      <c r="C95" s="24">
        <v>2006</v>
      </c>
      <c r="D95" s="140"/>
      <c r="E95" s="37"/>
      <c r="F95" s="135">
        <v>2005</v>
      </c>
      <c r="G95" s="135"/>
      <c r="H95" s="135"/>
    </row>
    <row r="96" spans="2:9" s="83" customFormat="1" ht="13.5" hidden="1" customHeight="1" x14ac:dyDescent="0.2">
      <c r="B96" s="94" t="s">
        <v>71</v>
      </c>
      <c r="C96" s="24">
        <v>2390176</v>
      </c>
      <c r="D96" s="15">
        <v>38.5</v>
      </c>
      <c r="E96" s="37">
        <v>92023409</v>
      </c>
      <c r="F96" s="135">
        <v>2529222</v>
      </c>
      <c r="G96" s="135">
        <v>42.9</v>
      </c>
      <c r="H96" s="135">
        <v>108398018</v>
      </c>
    </row>
    <row r="97" spans="2:8" s="57" customFormat="1" ht="13.5" hidden="1" customHeight="1" x14ac:dyDescent="0.2">
      <c r="B97" s="56" t="s">
        <v>71</v>
      </c>
      <c r="C97" s="24">
        <v>2390176</v>
      </c>
      <c r="D97" s="140">
        <v>38.5</v>
      </c>
      <c r="E97" s="37">
        <v>92023409</v>
      </c>
      <c r="F97" s="135">
        <f>ROUND(C96/F96*100,1)</f>
        <v>94.5</v>
      </c>
      <c r="G97" s="135">
        <f>ROUND(D96/G96*100,1)</f>
        <v>89.7</v>
      </c>
      <c r="H97" s="135">
        <f>ROUND(E96/H96*100,1)</f>
        <v>84.9</v>
      </c>
    </row>
    <row r="98" spans="2:8" s="83" customFormat="1" ht="13.5" hidden="1" customHeight="1" x14ac:dyDescent="0.2">
      <c r="C98" s="80"/>
      <c r="D98" s="80"/>
      <c r="E98" s="80"/>
      <c r="F98" s="80"/>
      <c r="G98" s="80"/>
      <c r="H98" s="80"/>
    </row>
    <row r="99" spans="2:8" s="57" customFormat="1" ht="13.5" hidden="1" customHeight="1" x14ac:dyDescent="0.2">
      <c r="B99" s="56" t="s">
        <v>72</v>
      </c>
      <c r="C99" s="80">
        <f>C94+C97</f>
        <v>3215648</v>
      </c>
      <c r="D99" s="80">
        <f>ROUND(E99/C99,1)</f>
        <v>35.700000000000003</v>
      </c>
      <c r="E99" s="80">
        <f>E94+E97</f>
        <v>114742790</v>
      </c>
      <c r="F99" s="80">
        <f>ROUND(C99/C75*100,1)</f>
        <v>94.9</v>
      </c>
      <c r="G99" s="80">
        <f>ROUND(D99/D75*100,1)</f>
        <v>89.5</v>
      </c>
      <c r="H99" s="80">
        <f>ROUND(E99/E75*100,1)</f>
        <v>84.9</v>
      </c>
    </row>
    <row r="100" spans="2:8" s="83" customFormat="1" ht="13.5" hidden="1" customHeight="1" x14ac:dyDescent="0.2">
      <c r="C100" s="80"/>
      <c r="D100" s="80"/>
      <c r="E100" s="80"/>
      <c r="F100" s="80"/>
      <c r="G100" s="80"/>
      <c r="H100" s="80"/>
    </row>
    <row r="101" spans="2:8" ht="33" customHeight="1" x14ac:dyDescent="0.2">
      <c r="C101" s="133"/>
      <c r="D101" s="133"/>
      <c r="E101" s="133"/>
    </row>
    <row r="102" spans="2:8" ht="25.5" customHeight="1" x14ac:dyDescent="0.2">
      <c r="C102" s="133"/>
      <c r="D102" s="133"/>
      <c r="E102" s="133"/>
    </row>
    <row r="103" spans="2:8" ht="17.100000000000001" customHeight="1" x14ac:dyDescent="0.2">
      <c r="C103" s="133"/>
      <c r="D103" s="133"/>
      <c r="E103" s="133"/>
    </row>
    <row r="104" spans="2:8" ht="17.100000000000001" customHeight="1" x14ac:dyDescent="0.2">
      <c r="C104" s="133"/>
      <c r="D104" s="133"/>
      <c r="E104" s="133"/>
    </row>
    <row r="105" spans="2:8" ht="17.100000000000001" customHeight="1" x14ac:dyDescent="0.2">
      <c r="C105" s="133"/>
      <c r="D105" s="133"/>
      <c r="E105" s="133"/>
    </row>
    <row r="106" spans="2:8" ht="17.100000000000001" customHeight="1" x14ac:dyDescent="0.2">
      <c r="C106" s="133"/>
      <c r="D106" s="133"/>
      <c r="E106" s="133"/>
    </row>
    <row r="107" spans="2:8" ht="17.100000000000001" customHeight="1" x14ac:dyDescent="0.2">
      <c r="C107" s="133"/>
      <c r="D107" s="133"/>
      <c r="E107" s="133"/>
    </row>
    <row r="108" spans="2:8" ht="24.75" customHeight="1" x14ac:dyDescent="0.2">
      <c r="C108" s="133"/>
      <c r="D108" s="133"/>
      <c r="E108" s="133"/>
    </row>
    <row r="109" spans="2:8" ht="17.100000000000001" customHeight="1" x14ac:dyDescent="0.2">
      <c r="C109" s="133"/>
      <c r="D109" s="133"/>
      <c r="E109" s="133"/>
    </row>
    <row r="110" spans="2:8" ht="17.100000000000001" customHeight="1" x14ac:dyDescent="0.2">
      <c r="C110" s="133"/>
      <c r="D110" s="133"/>
      <c r="E110" s="133"/>
    </row>
    <row r="111" spans="2:8" ht="17.100000000000001" customHeight="1" x14ac:dyDescent="0.2">
      <c r="C111" s="133"/>
      <c r="D111" s="133"/>
      <c r="E111" s="133"/>
    </row>
    <row r="112" spans="2:8" ht="17.100000000000001" customHeight="1" x14ac:dyDescent="0.2">
      <c r="C112" s="133"/>
      <c r="D112" s="133"/>
      <c r="E112" s="133"/>
    </row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8740157480314965" right="0.78740157480314965" top="0.78740157480314965" bottom="0.78740157480314965" header="0.51181102362204722" footer="0.51181102362204722"/>
  <pageSetup paperSize="9" scale="85" orientation="portrait" horizontalDpi="300" verticalDpi="300" r:id="rId1"/>
  <headerFooter alignWithMargins="0"/>
  <rowBreaks count="1" manualBreakCount="1">
    <brk id="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zoomScaleNormal="100" workbookViewId="0">
      <selection activeCell="D7" sqref="D7"/>
    </sheetView>
  </sheetViews>
  <sheetFormatPr defaultRowHeight="12.75" x14ac:dyDescent="0.2"/>
  <cols>
    <col min="1" max="1" width="2.28515625" style="80" customWidth="1"/>
    <col min="2" max="2" width="28.7109375" style="80" customWidth="1"/>
    <col min="3" max="3" width="13.5703125" style="80" customWidth="1"/>
    <col min="4" max="4" width="11.140625" style="80" customWidth="1"/>
    <col min="5" max="5" width="13.710937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13.5703125" style="80" customWidth="1"/>
    <col min="10" max="10" width="11.28515625" style="80" customWidth="1"/>
    <col min="11" max="11" width="13.5703125" style="80" customWidth="1"/>
    <col min="12" max="12" width="11.28515625" style="80" customWidth="1"/>
    <col min="13" max="16384" width="9.140625" style="80"/>
  </cols>
  <sheetData>
    <row r="1" spans="2:8" s="171" customFormat="1" ht="15.75" x14ac:dyDescent="0.25">
      <c r="B1" s="170"/>
      <c r="H1" s="172">
        <v>69</v>
      </c>
    </row>
    <row r="2" spans="2:8" ht="20.25" customHeight="1" x14ac:dyDescent="0.2">
      <c r="B2" s="118" t="s">
        <v>95</v>
      </c>
      <c r="C2" s="55"/>
    </row>
    <row r="3" spans="2:8" ht="44.25" customHeight="1" x14ac:dyDescent="0.2">
      <c r="B3" s="181" t="s">
        <v>0</v>
      </c>
      <c r="C3" s="188" t="s">
        <v>41</v>
      </c>
      <c r="D3" s="188" t="s">
        <v>108</v>
      </c>
      <c r="E3" s="188" t="s">
        <v>4</v>
      </c>
      <c r="F3" s="120" t="s">
        <v>73</v>
      </c>
      <c r="G3" s="121" t="s">
        <v>5</v>
      </c>
      <c r="H3" s="121" t="s">
        <v>6</v>
      </c>
    </row>
    <row r="4" spans="2:8" ht="19.5" customHeight="1" x14ac:dyDescent="0.2">
      <c r="B4" s="182"/>
      <c r="C4" s="189"/>
      <c r="D4" s="189"/>
      <c r="E4" s="189"/>
      <c r="F4" s="186" t="s">
        <v>85</v>
      </c>
      <c r="G4" s="187"/>
      <c r="H4" s="187"/>
    </row>
    <row r="5" spans="2:8" ht="12" customHeight="1" x14ac:dyDescent="0.25">
      <c r="B5" s="122"/>
      <c r="C5" s="123"/>
      <c r="D5" s="121"/>
      <c r="E5" s="121"/>
      <c r="F5" s="124"/>
      <c r="G5" s="124"/>
      <c r="H5" s="124"/>
    </row>
    <row r="6" spans="2:8" ht="30" customHeight="1" x14ac:dyDescent="0.25">
      <c r="B6" s="99" t="s">
        <v>50</v>
      </c>
      <c r="C6" s="112">
        <v>77700</v>
      </c>
      <c r="D6" s="109">
        <v>5.9</v>
      </c>
      <c r="E6" s="112">
        <v>461819</v>
      </c>
      <c r="F6" s="108">
        <v>118.4</v>
      </c>
      <c r="G6" s="108">
        <v>115.7</v>
      </c>
      <c r="H6" s="108">
        <v>138.4</v>
      </c>
    </row>
    <row r="7" spans="2:8" ht="24" customHeight="1" x14ac:dyDescent="0.25">
      <c r="B7" s="69" t="s">
        <v>51</v>
      </c>
      <c r="C7" s="112">
        <v>8489</v>
      </c>
      <c r="D7" s="109">
        <v>4</v>
      </c>
      <c r="E7" s="112">
        <v>33913</v>
      </c>
      <c r="F7" s="108">
        <v>124.5</v>
      </c>
      <c r="G7" s="109">
        <v>114.3</v>
      </c>
      <c r="H7" s="110">
        <v>143.9</v>
      </c>
    </row>
    <row r="8" spans="2:8" ht="24" customHeight="1" x14ac:dyDescent="0.25">
      <c r="B8" s="69" t="s">
        <v>52</v>
      </c>
      <c r="C8" s="112">
        <v>5616</v>
      </c>
      <c r="D8" s="109">
        <v>3.4</v>
      </c>
      <c r="E8" s="112">
        <v>18893</v>
      </c>
      <c r="F8" s="108">
        <v>114.1</v>
      </c>
      <c r="G8" s="109">
        <v>94.4</v>
      </c>
      <c r="H8" s="110">
        <v>107.5</v>
      </c>
    </row>
    <row r="9" spans="2:8" ht="24" customHeight="1" x14ac:dyDescent="0.25">
      <c r="B9" s="69" t="s">
        <v>53</v>
      </c>
      <c r="C9" s="112">
        <v>100</v>
      </c>
      <c r="D9" s="109">
        <v>9.6999999999999993</v>
      </c>
      <c r="E9" s="112">
        <v>972</v>
      </c>
      <c r="F9" s="108">
        <v>96.2</v>
      </c>
      <c r="G9" s="109">
        <v>132.9</v>
      </c>
      <c r="H9" s="110">
        <v>127.4</v>
      </c>
    </row>
    <row r="10" spans="2:8" ht="33" customHeight="1" x14ac:dyDescent="0.25">
      <c r="B10" s="69" t="s">
        <v>54</v>
      </c>
      <c r="C10" s="112">
        <v>24737</v>
      </c>
      <c r="D10" s="109">
        <v>6.3</v>
      </c>
      <c r="E10" s="112">
        <v>154768</v>
      </c>
      <c r="F10" s="108">
        <v>97.8</v>
      </c>
      <c r="G10" s="109">
        <v>126</v>
      </c>
      <c r="H10" s="108">
        <v>130.19999999999999</v>
      </c>
    </row>
    <row r="11" spans="2:8" ht="24" customHeight="1" x14ac:dyDescent="0.25">
      <c r="B11" s="69" t="s">
        <v>55</v>
      </c>
      <c r="C11" s="112">
        <v>18951</v>
      </c>
      <c r="D11" s="109">
        <v>6.9</v>
      </c>
      <c r="E11" s="112">
        <v>130818</v>
      </c>
      <c r="F11" s="108">
        <v>134.30000000000001</v>
      </c>
      <c r="G11" s="109">
        <v>106.2</v>
      </c>
      <c r="H11" s="108">
        <v>143.6</v>
      </c>
    </row>
    <row r="12" spans="2:8" ht="24" customHeight="1" x14ac:dyDescent="0.25">
      <c r="B12" s="69" t="s">
        <v>56</v>
      </c>
      <c r="C12" s="112">
        <v>19807</v>
      </c>
      <c r="D12" s="109">
        <v>6.2</v>
      </c>
      <c r="E12" s="112">
        <v>122455</v>
      </c>
      <c r="F12" s="108">
        <v>137.6</v>
      </c>
      <c r="G12" s="109">
        <v>108.8</v>
      </c>
      <c r="H12" s="110">
        <v>149.69999999999999</v>
      </c>
    </row>
    <row r="13" spans="2:8" ht="30" customHeight="1" x14ac:dyDescent="0.25">
      <c r="B13" s="99" t="s">
        <v>57</v>
      </c>
      <c r="C13" s="112">
        <v>450373</v>
      </c>
      <c r="D13" s="111">
        <v>226</v>
      </c>
      <c r="E13" s="112">
        <v>101882827</v>
      </c>
      <c r="F13" s="108">
        <v>99.2</v>
      </c>
      <c r="G13" s="108">
        <v>122.8</v>
      </c>
      <c r="H13" s="108">
        <v>122.1</v>
      </c>
    </row>
    <row r="14" spans="2:8" ht="30" customHeight="1" x14ac:dyDescent="0.25">
      <c r="B14" s="73" t="s">
        <v>1</v>
      </c>
      <c r="C14" s="112"/>
      <c r="D14" s="111"/>
      <c r="E14" s="112"/>
      <c r="F14" s="108"/>
      <c r="G14" s="108"/>
      <c r="H14" s="108"/>
    </row>
    <row r="15" spans="2:8" ht="24" customHeight="1" x14ac:dyDescent="0.25">
      <c r="B15" s="69" t="s">
        <v>51</v>
      </c>
      <c r="C15" s="112">
        <v>42778</v>
      </c>
      <c r="D15" s="111">
        <v>248</v>
      </c>
      <c r="E15" s="112">
        <v>10615129</v>
      </c>
      <c r="F15" s="108">
        <v>88.5</v>
      </c>
      <c r="G15" s="109">
        <v>116.4</v>
      </c>
      <c r="H15" s="110">
        <v>103.1</v>
      </c>
    </row>
    <row r="16" spans="2:8" ht="24" customHeight="1" x14ac:dyDescent="0.25">
      <c r="B16" s="69" t="s">
        <v>52</v>
      </c>
      <c r="C16" s="112">
        <v>52171</v>
      </c>
      <c r="D16" s="111">
        <v>305</v>
      </c>
      <c r="E16" s="112">
        <v>15907182</v>
      </c>
      <c r="F16" s="108">
        <v>118.7</v>
      </c>
      <c r="G16" s="109">
        <v>120.6</v>
      </c>
      <c r="H16" s="110">
        <v>142.9</v>
      </c>
    </row>
    <row r="17" spans="2:12" ht="33" customHeight="1" x14ac:dyDescent="0.25">
      <c r="B17" s="69" t="s">
        <v>54</v>
      </c>
      <c r="C17" s="112">
        <v>81517</v>
      </c>
      <c r="D17" s="111">
        <v>167</v>
      </c>
      <c r="E17" s="112">
        <v>13568812</v>
      </c>
      <c r="F17" s="108">
        <v>68.7</v>
      </c>
      <c r="G17" s="109">
        <v>109.9</v>
      </c>
      <c r="H17" s="110">
        <v>75.3</v>
      </c>
    </row>
    <row r="18" spans="2:12" ht="24" customHeight="1" x14ac:dyDescent="0.25">
      <c r="B18" s="69" t="s">
        <v>55</v>
      </c>
      <c r="C18" s="112">
        <v>211481</v>
      </c>
      <c r="D18" s="111">
        <v>234</v>
      </c>
      <c r="E18" s="112">
        <v>49564478</v>
      </c>
      <c r="F18" s="108">
        <v>119.3</v>
      </c>
      <c r="G18" s="109">
        <v>127.9</v>
      </c>
      <c r="H18" s="110">
        <v>152.80000000000001</v>
      </c>
    </row>
    <row r="19" spans="2:12" ht="24" customHeight="1" x14ac:dyDescent="0.25">
      <c r="B19" s="69" t="s">
        <v>56</v>
      </c>
      <c r="C19" s="112">
        <v>58022</v>
      </c>
      <c r="D19" s="111">
        <v>194</v>
      </c>
      <c r="E19" s="112">
        <v>11246789</v>
      </c>
      <c r="F19" s="108">
        <v>89.9</v>
      </c>
      <c r="G19" s="109">
        <v>110.2</v>
      </c>
      <c r="H19" s="110">
        <v>99.1</v>
      </c>
    </row>
    <row r="20" spans="2:12" ht="24" customHeight="1" x14ac:dyDescent="0.25">
      <c r="B20" s="96" t="s">
        <v>37</v>
      </c>
      <c r="C20" s="111">
        <v>7269</v>
      </c>
      <c r="D20" s="111">
        <v>432</v>
      </c>
      <c r="E20" s="112">
        <v>3140345</v>
      </c>
      <c r="F20" s="108">
        <v>77.599999999999994</v>
      </c>
      <c r="G20" s="109">
        <v>120</v>
      </c>
      <c r="H20" s="110">
        <v>93</v>
      </c>
    </row>
    <row r="21" spans="2:12" ht="24" customHeight="1" x14ac:dyDescent="0.25">
      <c r="B21" s="97" t="s">
        <v>1</v>
      </c>
      <c r="C21" s="111"/>
      <c r="D21" s="111"/>
      <c r="E21" s="112"/>
      <c r="F21" s="108"/>
      <c r="G21" s="109"/>
      <c r="H21" s="110"/>
    </row>
    <row r="22" spans="2:12" ht="24" customHeight="1" x14ac:dyDescent="0.25">
      <c r="B22" s="95" t="s">
        <v>38</v>
      </c>
      <c r="C22" s="111">
        <v>5371</v>
      </c>
      <c r="D22" s="111">
        <v>456</v>
      </c>
      <c r="E22" s="112">
        <v>2451146</v>
      </c>
      <c r="F22" s="108">
        <v>71.599999999999994</v>
      </c>
      <c r="G22" s="109">
        <v>121.9</v>
      </c>
      <c r="H22" s="110">
        <v>87.4</v>
      </c>
      <c r="L22" s="55"/>
    </row>
    <row r="23" spans="2:12" s="55" customFormat="1" ht="24" customHeight="1" x14ac:dyDescent="0.25">
      <c r="B23" s="75" t="s">
        <v>59</v>
      </c>
      <c r="C23" s="111">
        <v>602185</v>
      </c>
      <c r="D23" s="111">
        <v>493</v>
      </c>
      <c r="E23" s="112">
        <v>296849869</v>
      </c>
      <c r="F23" s="108">
        <v>108.5</v>
      </c>
      <c r="G23" s="109">
        <v>138.1</v>
      </c>
      <c r="H23" s="110">
        <v>149.9</v>
      </c>
    </row>
    <row r="24" spans="2:12" s="55" customFormat="1" ht="45.75" customHeight="1" x14ac:dyDescent="0.25">
      <c r="B24" s="75" t="s">
        <v>83</v>
      </c>
      <c r="C24" s="107">
        <v>3088087</v>
      </c>
      <c r="D24" s="104">
        <v>50.3</v>
      </c>
      <c r="E24" s="107">
        <v>155458826</v>
      </c>
      <c r="F24" s="108">
        <v>99.8</v>
      </c>
      <c r="G24" s="108">
        <v>125.4</v>
      </c>
      <c r="H24" s="108">
        <v>125.4</v>
      </c>
    </row>
    <row r="25" spans="2:12" s="55" customFormat="1" ht="24" customHeight="1" x14ac:dyDescent="0.25">
      <c r="B25" s="76" t="s">
        <v>81</v>
      </c>
      <c r="C25" s="111">
        <v>2691617</v>
      </c>
      <c r="D25" s="109">
        <v>52.4</v>
      </c>
      <c r="E25" s="112">
        <v>140977845</v>
      </c>
      <c r="F25" s="108">
        <v>101.3</v>
      </c>
      <c r="G25" s="109">
        <v>125.1</v>
      </c>
      <c r="H25" s="110">
        <v>126.7</v>
      </c>
    </row>
    <row r="26" spans="2:12" s="55" customFormat="1" ht="24" customHeight="1" x14ac:dyDescent="0.25">
      <c r="B26" s="76" t="s">
        <v>82</v>
      </c>
      <c r="C26" s="111">
        <v>396470</v>
      </c>
      <c r="D26" s="109">
        <v>36.6</v>
      </c>
      <c r="E26" s="112">
        <v>14480981</v>
      </c>
      <c r="F26" s="108">
        <v>91.2</v>
      </c>
      <c r="G26" s="108">
        <v>124.9</v>
      </c>
      <c r="H26" s="108">
        <v>113.8</v>
      </c>
    </row>
    <row r="27" spans="2:12" s="55" customFormat="1" ht="24" customHeight="1" x14ac:dyDescent="0.25">
      <c r="B27" s="100" t="s">
        <v>61</v>
      </c>
      <c r="C27" s="111">
        <v>6758057</v>
      </c>
      <c r="D27" s="109">
        <v>33.4</v>
      </c>
      <c r="E27" s="112">
        <v>225410613</v>
      </c>
      <c r="F27" s="108">
        <v>100.1</v>
      </c>
      <c r="G27" s="108">
        <v>92.5</v>
      </c>
      <c r="H27" s="108">
        <v>92.5</v>
      </c>
    </row>
    <row r="28" spans="2:12" s="55" customFormat="1" ht="24" customHeight="1" x14ac:dyDescent="0.25">
      <c r="B28" s="75" t="s">
        <v>62</v>
      </c>
      <c r="C28" s="111" t="s">
        <v>63</v>
      </c>
      <c r="D28" s="109" t="s">
        <v>63</v>
      </c>
      <c r="E28" s="112">
        <v>5494408</v>
      </c>
      <c r="F28" s="111" t="s">
        <v>63</v>
      </c>
      <c r="G28" s="109" t="s">
        <v>63</v>
      </c>
      <c r="H28" s="110">
        <v>84.3</v>
      </c>
    </row>
    <row r="29" spans="2:12" s="55" customFormat="1" ht="24" customHeight="1" x14ac:dyDescent="0.25">
      <c r="B29" s="75" t="s">
        <v>64</v>
      </c>
      <c r="C29" s="111" t="s">
        <v>63</v>
      </c>
      <c r="D29" s="109" t="s">
        <v>63</v>
      </c>
      <c r="E29" s="112">
        <v>923638</v>
      </c>
      <c r="F29" s="111" t="s">
        <v>63</v>
      </c>
      <c r="G29" s="109" t="s">
        <v>63</v>
      </c>
      <c r="H29" s="110">
        <v>138.4</v>
      </c>
    </row>
    <row r="30" spans="2:12" s="55" customFormat="1" ht="24" customHeight="1" x14ac:dyDescent="0.25">
      <c r="B30" s="75" t="s">
        <v>65</v>
      </c>
      <c r="C30" s="111" t="s">
        <v>63</v>
      </c>
      <c r="D30" s="109" t="s">
        <v>63</v>
      </c>
      <c r="E30" s="112">
        <v>68561019</v>
      </c>
      <c r="F30" s="111" t="s">
        <v>63</v>
      </c>
      <c r="G30" s="109" t="s">
        <v>63</v>
      </c>
      <c r="H30" s="110">
        <v>143.30000000000001</v>
      </c>
      <c r="I30" s="19"/>
      <c r="J30" s="19"/>
    </row>
    <row r="31" spans="2:12" s="55" customFormat="1" ht="24" customHeight="1" x14ac:dyDescent="0.25">
      <c r="B31" s="75" t="s">
        <v>66</v>
      </c>
      <c r="C31" s="111" t="s">
        <v>63</v>
      </c>
      <c r="D31" s="109" t="s">
        <v>63</v>
      </c>
      <c r="E31" s="112">
        <v>67618912</v>
      </c>
      <c r="F31" s="111" t="s">
        <v>63</v>
      </c>
      <c r="G31" s="109" t="s">
        <v>63</v>
      </c>
      <c r="H31" s="110">
        <v>144.4</v>
      </c>
      <c r="L31" s="19"/>
    </row>
    <row r="32" spans="2:12" s="19" customFormat="1" ht="24" customHeight="1" x14ac:dyDescent="0.25">
      <c r="B32" s="75" t="s">
        <v>68</v>
      </c>
      <c r="C32" s="111">
        <v>31641</v>
      </c>
      <c r="D32" s="109" t="s">
        <v>86</v>
      </c>
      <c r="E32" s="112" t="s">
        <v>86</v>
      </c>
      <c r="F32" s="108">
        <v>160.30000000000001</v>
      </c>
      <c r="G32" s="109" t="s">
        <v>86</v>
      </c>
      <c r="H32" s="108" t="s">
        <v>86</v>
      </c>
      <c r="I32" s="80"/>
      <c r="J32" s="80"/>
      <c r="L32" s="55"/>
    </row>
    <row r="33" spans="3:12" s="55" customFormat="1" ht="16.5" customHeight="1" x14ac:dyDescent="0.2">
      <c r="C33" s="37"/>
      <c r="D33" s="51"/>
      <c r="E33" s="37"/>
      <c r="F33" s="50"/>
      <c r="G33" s="50"/>
      <c r="H33" s="50"/>
      <c r="I33" s="80"/>
      <c r="J33" s="80"/>
    </row>
    <row r="34" spans="3:12" s="55" customFormat="1" ht="16.5" customHeight="1" x14ac:dyDescent="0.2">
      <c r="C34" s="37"/>
      <c r="D34" s="51"/>
      <c r="E34" s="37"/>
      <c r="F34" s="50"/>
      <c r="G34" s="50"/>
      <c r="H34" s="50"/>
      <c r="I34" s="80"/>
      <c r="J34" s="80"/>
      <c r="L34" s="80"/>
    </row>
  </sheetData>
  <mergeCells count="5">
    <mergeCell ref="B3:B4"/>
    <mergeCell ref="C3:C4"/>
    <mergeCell ref="D3:D4"/>
    <mergeCell ref="E3:E4"/>
    <mergeCell ref="F4:H4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8"/>
  <sheetViews>
    <sheetView workbookViewId="0">
      <selection activeCell="F1" sqref="F1:F1048576"/>
    </sheetView>
  </sheetViews>
  <sheetFormatPr defaultRowHeight="12.75" x14ac:dyDescent="0.2"/>
  <cols>
    <col min="1" max="1" width="2.28515625" style="84" customWidth="1"/>
    <col min="2" max="2" width="31.140625" style="84" customWidth="1"/>
    <col min="3" max="3" width="13.5703125" style="84" customWidth="1"/>
    <col min="4" max="4" width="11.140625" style="84" customWidth="1"/>
    <col min="5" max="5" width="12.5703125" style="84" bestFit="1" customWidth="1"/>
    <col min="6" max="6" width="12.85546875" style="84" customWidth="1"/>
    <col min="7" max="7" width="9.85546875" style="84" customWidth="1"/>
    <col min="8" max="8" width="12.85546875" style="84" customWidth="1"/>
    <col min="9" max="9" width="8" style="84" customWidth="1"/>
    <col min="10" max="11" width="0" style="84" hidden="1" customWidth="1"/>
    <col min="12" max="12" width="10.42578125" style="84" hidden="1" customWidth="1"/>
    <col min="13" max="16" width="0" style="84" hidden="1" customWidth="1"/>
    <col min="17" max="16384" width="9.140625" style="84"/>
  </cols>
  <sheetData>
    <row r="1" spans="2:15" s="168" customFormat="1" ht="15.75" x14ac:dyDescent="0.25">
      <c r="B1" s="167">
        <v>70</v>
      </c>
      <c r="H1" s="169"/>
    </row>
    <row r="2" spans="2:15" ht="20.25" customHeight="1" x14ac:dyDescent="0.2">
      <c r="B2" s="85" t="s">
        <v>96</v>
      </c>
      <c r="C2" s="1"/>
    </row>
    <row r="3" spans="2:15" ht="44.25" customHeight="1" x14ac:dyDescent="0.2">
      <c r="B3" s="174" t="s">
        <v>0</v>
      </c>
      <c r="C3" s="190" t="s">
        <v>2</v>
      </c>
      <c r="D3" s="190" t="s">
        <v>3</v>
      </c>
      <c r="E3" s="190" t="s">
        <v>4</v>
      </c>
      <c r="F3" s="63" t="s">
        <v>73</v>
      </c>
      <c r="G3" s="64" t="s">
        <v>5</v>
      </c>
      <c r="H3" s="64" t="s">
        <v>6</v>
      </c>
    </row>
    <row r="4" spans="2:15" ht="26.25" customHeight="1" x14ac:dyDescent="0.2">
      <c r="B4" s="175"/>
      <c r="C4" s="191"/>
      <c r="D4" s="191"/>
      <c r="E4" s="191"/>
      <c r="F4" s="179" t="s">
        <v>85</v>
      </c>
      <c r="G4" s="180"/>
      <c r="H4" s="180"/>
    </row>
    <row r="5" spans="2:15" ht="12" customHeight="1" x14ac:dyDescent="0.2">
      <c r="B5" s="2"/>
      <c r="C5" s="3"/>
      <c r="D5" s="4"/>
      <c r="E5" s="5"/>
      <c r="F5" s="6"/>
      <c r="G5" s="6"/>
      <c r="H5" s="7"/>
    </row>
    <row r="6" spans="2:15" s="1" customFormat="1" ht="24" customHeight="1" x14ac:dyDescent="0.25">
      <c r="B6" s="65" t="s">
        <v>7</v>
      </c>
      <c r="C6" s="103">
        <v>7375909</v>
      </c>
      <c r="D6" s="104">
        <v>40</v>
      </c>
      <c r="E6" s="103">
        <v>293437823</v>
      </c>
      <c r="F6" s="105">
        <v>99.3</v>
      </c>
      <c r="G6" s="104">
        <v>108.1</v>
      </c>
      <c r="H6" s="106">
        <v>106.8</v>
      </c>
      <c r="I6" s="52"/>
      <c r="J6" s="1">
        <f t="shared" ref="J6:L27" si="0">ROUND(C6/C51*100,1)</f>
        <v>88.6</v>
      </c>
      <c r="K6" s="1">
        <f t="shared" si="0"/>
        <v>123.8</v>
      </c>
      <c r="L6" s="1">
        <f t="shared" si="0"/>
        <v>109</v>
      </c>
      <c r="M6" s="11">
        <f>F6-J6</f>
        <v>10.700000000000003</v>
      </c>
      <c r="N6" s="11">
        <f>G6-K6</f>
        <v>-15.700000000000003</v>
      </c>
      <c r="O6" s="11">
        <f>H6-L6</f>
        <v>-2.2000000000000028</v>
      </c>
    </row>
    <row r="7" spans="2:15" s="1" customFormat="1" ht="33" customHeight="1" x14ac:dyDescent="0.25">
      <c r="B7" s="70" t="s">
        <v>8</v>
      </c>
      <c r="C7" s="103">
        <v>6685924</v>
      </c>
      <c r="D7" s="104">
        <v>37</v>
      </c>
      <c r="E7" s="103">
        <v>249522359</v>
      </c>
      <c r="F7" s="105">
        <v>100.1</v>
      </c>
      <c r="G7" s="104">
        <v>101.6</v>
      </c>
      <c r="H7" s="106">
        <v>102.7</v>
      </c>
      <c r="I7" s="52"/>
      <c r="J7" s="1">
        <f t="shared" si="0"/>
        <v>84.5</v>
      </c>
      <c r="K7" s="1">
        <f t="shared" si="0"/>
        <v>117.5</v>
      </c>
      <c r="L7" s="1">
        <f t="shared" si="0"/>
        <v>100.2</v>
      </c>
      <c r="M7" s="11">
        <f t="shared" ref="M7:O22" si="1">F7-J7</f>
        <v>15.599999999999994</v>
      </c>
      <c r="N7" s="11">
        <f t="shared" si="1"/>
        <v>-15.900000000000006</v>
      </c>
      <c r="O7" s="11">
        <f t="shared" si="1"/>
        <v>2.5</v>
      </c>
    </row>
    <row r="8" spans="2:15" s="1" customFormat="1" ht="24" customHeight="1" x14ac:dyDescent="0.25">
      <c r="B8" s="71" t="s">
        <v>9</v>
      </c>
      <c r="C8" s="103">
        <v>5880908</v>
      </c>
      <c r="D8" s="104">
        <v>38</v>
      </c>
      <c r="E8" s="103">
        <v>225381812</v>
      </c>
      <c r="F8" s="105">
        <v>100.3</v>
      </c>
      <c r="G8" s="104">
        <v>101.1</v>
      </c>
      <c r="H8" s="106">
        <v>102.2</v>
      </c>
      <c r="I8" s="52"/>
      <c r="J8" s="1">
        <f t="shared" si="0"/>
        <v>90.8</v>
      </c>
      <c r="K8" s="1">
        <f t="shared" si="0"/>
        <v>117.3</v>
      </c>
      <c r="L8" s="1">
        <f t="shared" si="0"/>
        <v>107.4</v>
      </c>
      <c r="M8" s="11">
        <f t="shared" si="1"/>
        <v>9.5</v>
      </c>
      <c r="N8" s="11">
        <f t="shared" si="1"/>
        <v>-16.200000000000003</v>
      </c>
      <c r="O8" s="11">
        <f t="shared" si="1"/>
        <v>-5.2000000000000028</v>
      </c>
    </row>
    <row r="9" spans="2:15" s="1" customFormat="1" ht="24" customHeight="1" x14ac:dyDescent="0.25">
      <c r="B9" s="66" t="s">
        <v>10</v>
      </c>
      <c r="C9" s="103">
        <v>2340826</v>
      </c>
      <c r="D9" s="104">
        <v>45</v>
      </c>
      <c r="E9" s="103">
        <v>105658794</v>
      </c>
      <c r="F9" s="105">
        <v>99.5</v>
      </c>
      <c r="G9" s="104">
        <v>99.3</v>
      </c>
      <c r="H9" s="106">
        <v>99.2</v>
      </c>
      <c r="I9" s="52"/>
      <c r="J9" s="1">
        <f t="shared" si="0"/>
        <v>105.5</v>
      </c>
      <c r="K9" s="1">
        <f t="shared" si="0"/>
        <v>113.9</v>
      </c>
      <c r="L9" s="1">
        <f t="shared" si="0"/>
        <v>120.5</v>
      </c>
      <c r="M9" s="11">
        <f t="shared" si="1"/>
        <v>-6</v>
      </c>
      <c r="N9" s="11">
        <f t="shared" si="1"/>
        <v>-14.600000000000009</v>
      </c>
      <c r="O9" s="11">
        <f t="shared" si="1"/>
        <v>-21.299999999999997</v>
      </c>
    </row>
    <row r="10" spans="2:15" s="1" customFormat="1" ht="24" customHeight="1" x14ac:dyDescent="0.25">
      <c r="B10" s="72" t="s">
        <v>11</v>
      </c>
      <c r="C10" s="103">
        <v>1861431</v>
      </c>
      <c r="D10" s="104">
        <v>47</v>
      </c>
      <c r="E10" s="103">
        <v>87350228</v>
      </c>
      <c r="F10" s="105">
        <v>91.2</v>
      </c>
      <c r="G10" s="104">
        <v>99.8</v>
      </c>
      <c r="H10" s="105">
        <v>90.9</v>
      </c>
      <c r="I10" s="52"/>
      <c r="J10" s="1">
        <f t="shared" si="0"/>
        <v>100.6</v>
      </c>
      <c r="K10" s="1">
        <f t="shared" si="0"/>
        <v>114.1</v>
      </c>
      <c r="L10" s="1">
        <f t="shared" si="0"/>
        <v>114.5</v>
      </c>
      <c r="M10" s="11">
        <f t="shared" si="1"/>
        <v>-9.3999999999999915</v>
      </c>
      <c r="N10" s="11">
        <f t="shared" si="1"/>
        <v>-14.299999999999997</v>
      </c>
      <c r="O10" s="11">
        <f t="shared" si="1"/>
        <v>-23.599999999999994</v>
      </c>
    </row>
    <row r="11" spans="2:15" s="1" customFormat="1" ht="24" customHeight="1" x14ac:dyDescent="0.25">
      <c r="B11" s="72" t="s">
        <v>12</v>
      </c>
      <c r="C11" s="103">
        <v>479395</v>
      </c>
      <c r="D11" s="104">
        <v>38</v>
      </c>
      <c r="E11" s="103">
        <v>18308566</v>
      </c>
      <c r="F11" s="105">
        <v>153.69999999999999</v>
      </c>
      <c r="G11" s="104">
        <v>113.8</v>
      </c>
      <c r="H11" s="105">
        <v>175.8</v>
      </c>
      <c r="I11" s="52"/>
      <c r="J11" s="1">
        <f t="shared" si="0"/>
        <v>130.6</v>
      </c>
      <c r="K11" s="1">
        <f t="shared" si="0"/>
        <v>122.6</v>
      </c>
      <c r="L11" s="1">
        <f t="shared" si="0"/>
        <v>160.69999999999999</v>
      </c>
      <c r="M11" s="11">
        <f t="shared" si="1"/>
        <v>23.099999999999994</v>
      </c>
      <c r="N11" s="11">
        <f t="shared" si="1"/>
        <v>-8.7999999999999972</v>
      </c>
      <c r="O11" s="11">
        <f t="shared" si="1"/>
        <v>15.100000000000023</v>
      </c>
    </row>
    <row r="12" spans="2:15" s="1" customFormat="1" ht="24" customHeight="1" x14ac:dyDescent="0.25">
      <c r="B12" s="66" t="s">
        <v>13</v>
      </c>
      <c r="C12" s="103">
        <v>756151</v>
      </c>
      <c r="D12" s="104">
        <v>29</v>
      </c>
      <c r="E12" s="103">
        <v>21815483</v>
      </c>
      <c r="F12" s="105">
        <v>105.1</v>
      </c>
      <c r="G12" s="104">
        <v>105.1</v>
      </c>
      <c r="H12" s="106">
        <v>109.7</v>
      </c>
      <c r="I12" s="52"/>
      <c r="J12" s="1">
        <f t="shared" si="0"/>
        <v>53.4</v>
      </c>
      <c r="K12" s="1">
        <f t="shared" si="0"/>
        <v>120.3</v>
      </c>
      <c r="L12" s="1">
        <f t="shared" si="0"/>
        <v>64.099999999999994</v>
      </c>
      <c r="M12" s="11">
        <f t="shared" si="1"/>
        <v>51.699999999999996</v>
      </c>
      <c r="N12" s="11">
        <f t="shared" si="1"/>
        <v>-15.200000000000003</v>
      </c>
      <c r="O12" s="11">
        <f t="shared" si="1"/>
        <v>45.600000000000009</v>
      </c>
    </row>
    <row r="13" spans="2:15" s="1" customFormat="1" ht="24" customHeight="1" x14ac:dyDescent="0.25">
      <c r="B13" s="66" t="s">
        <v>14</v>
      </c>
      <c r="C13" s="103">
        <v>916207</v>
      </c>
      <c r="D13" s="104">
        <v>37</v>
      </c>
      <c r="E13" s="103">
        <v>33918235</v>
      </c>
      <c r="F13" s="105">
        <v>110.4</v>
      </c>
      <c r="G13" s="104">
        <v>105.4</v>
      </c>
      <c r="H13" s="106">
        <v>116.6</v>
      </c>
      <c r="I13" s="52"/>
      <c r="J13" s="1">
        <f t="shared" si="0"/>
        <v>82.3</v>
      </c>
      <c r="K13" s="1">
        <f t="shared" si="0"/>
        <v>114.9</v>
      </c>
      <c r="L13" s="1">
        <f t="shared" si="0"/>
        <v>94.7</v>
      </c>
      <c r="M13" s="11">
        <f t="shared" si="1"/>
        <v>28.100000000000009</v>
      </c>
      <c r="N13" s="11">
        <f t="shared" si="1"/>
        <v>-9.5</v>
      </c>
      <c r="O13" s="11">
        <f t="shared" si="1"/>
        <v>21.899999999999991</v>
      </c>
    </row>
    <row r="14" spans="2:15" s="1" customFormat="1" ht="24" customHeight="1" x14ac:dyDescent="0.25">
      <c r="B14" s="72" t="s">
        <v>15</v>
      </c>
      <c r="C14" s="103">
        <v>136003</v>
      </c>
      <c r="D14" s="104">
        <v>44</v>
      </c>
      <c r="E14" s="103">
        <v>6024362</v>
      </c>
      <c r="F14" s="105">
        <v>59.8</v>
      </c>
      <c r="G14" s="104">
        <v>107.3</v>
      </c>
      <c r="H14" s="106">
        <v>64.7</v>
      </c>
      <c r="I14" s="52"/>
      <c r="J14" s="1">
        <f t="shared" si="0"/>
        <v>94.1</v>
      </c>
      <c r="K14" s="1">
        <f t="shared" si="0"/>
        <v>115.2</v>
      </c>
      <c r="L14" s="1">
        <f t="shared" si="0"/>
        <v>109.1</v>
      </c>
      <c r="M14" s="11">
        <f t="shared" si="1"/>
        <v>-34.299999999999997</v>
      </c>
      <c r="N14" s="11">
        <f t="shared" si="1"/>
        <v>-7.9000000000000057</v>
      </c>
      <c r="O14" s="11">
        <f t="shared" si="1"/>
        <v>-44.399999999999991</v>
      </c>
    </row>
    <row r="15" spans="2:15" s="1" customFormat="1" ht="24" customHeight="1" x14ac:dyDescent="0.25">
      <c r="B15" s="72" t="s">
        <v>16</v>
      </c>
      <c r="C15" s="103">
        <v>780204</v>
      </c>
      <c r="D15" s="104">
        <v>36</v>
      </c>
      <c r="E15" s="103">
        <v>27893873</v>
      </c>
      <c r="F15" s="105">
        <v>129.5</v>
      </c>
      <c r="G15" s="104">
        <v>109.8</v>
      </c>
      <c r="H15" s="106">
        <v>141.1</v>
      </c>
      <c r="I15" s="52"/>
      <c r="J15" s="1">
        <f t="shared" si="0"/>
        <v>80.5</v>
      </c>
      <c r="K15" s="1">
        <f t="shared" si="0"/>
        <v>115</v>
      </c>
      <c r="L15" s="1">
        <f t="shared" si="0"/>
        <v>92.1</v>
      </c>
      <c r="M15" s="11">
        <f t="shared" si="1"/>
        <v>49</v>
      </c>
      <c r="N15" s="11">
        <f t="shared" si="1"/>
        <v>-5.2000000000000028</v>
      </c>
      <c r="O15" s="11">
        <f t="shared" si="1"/>
        <v>49</v>
      </c>
    </row>
    <row r="16" spans="2:15" s="1" customFormat="1" ht="24" customHeight="1" x14ac:dyDescent="0.25">
      <c r="B16" s="66" t="s">
        <v>17</v>
      </c>
      <c r="C16" s="103">
        <v>474120</v>
      </c>
      <c r="D16" s="104">
        <v>28</v>
      </c>
      <c r="E16" s="103">
        <v>13446139</v>
      </c>
      <c r="F16" s="105">
        <v>103.7</v>
      </c>
      <c r="G16" s="104">
        <v>106.1</v>
      </c>
      <c r="H16" s="106">
        <v>111.3</v>
      </c>
      <c r="I16" s="52"/>
      <c r="J16" s="1">
        <f t="shared" si="0"/>
        <v>87.9</v>
      </c>
      <c r="K16" s="1">
        <f t="shared" si="0"/>
        <v>113.8</v>
      </c>
      <c r="L16" s="1">
        <f t="shared" si="0"/>
        <v>101.5</v>
      </c>
      <c r="M16" s="11">
        <f t="shared" si="1"/>
        <v>15.799999999999997</v>
      </c>
      <c r="N16" s="11">
        <f t="shared" si="1"/>
        <v>-7.7000000000000028</v>
      </c>
      <c r="O16" s="11">
        <f t="shared" si="1"/>
        <v>9.7999999999999972</v>
      </c>
    </row>
    <row r="17" spans="2:15" s="1" customFormat="1" ht="24" customHeight="1" x14ac:dyDescent="0.25">
      <c r="B17" s="66" t="s">
        <v>18</v>
      </c>
      <c r="C17" s="103">
        <v>1393604</v>
      </c>
      <c r="D17" s="104">
        <v>36</v>
      </c>
      <c r="E17" s="103">
        <v>50543161</v>
      </c>
      <c r="F17" s="105">
        <v>92.5</v>
      </c>
      <c r="G17" s="104">
        <v>102.6</v>
      </c>
      <c r="H17" s="106">
        <v>95.6</v>
      </c>
      <c r="I17" s="52"/>
      <c r="J17" s="1">
        <f t="shared" si="0"/>
        <v>116.7</v>
      </c>
      <c r="K17" s="1">
        <f t="shared" si="0"/>
        <v>110.1</v>
      </c>
      <c r="L17" s="1">
        <f t="shared" si="0"/>
        <v>129.5</v>
      </c>
      <c r="M17" s="11">
        <f t="shared" si="1"/>
        <v>-24.200000000000003</v>
      </c>
      <c r="N17" s="11">
        <f t="shared" si="1"/>
        <v>-7.5</v>
      </c>
      <c r="O17" s="11">
        <f t="shared" si="1"/>
        <v>-33.900000000000006</v>
      </c>
    </row>
    <row r="18" spans="2:15" s="1" customFormat="1" ht="24" customHeight="1" x14ac:dyDescent="0.25">
      <c r="B18" s="72" t="s">
        <v>19</v>
      </c>
      <c r="C18" s="103">
        <v>1211013</v>
      </c>
      <c r="D18" s="104">
        <v>37</v>
      </c>
      <c r="E18" s="103">
        <v>44764132</v>
      </c>
      <c r="F18" s="105">
        <v>93.6</v>
      </c>
      <c r="G18" s="104">
        <v>102.2</v>
      </c>
      <c r="H18" s="106">
        <v>95.6</v>
      </c>
      <c r="I18" s="52"/>
      <c r="J18" s="1">
        <f t="shared" si="0"/>
        <v>112.5</v>
      </c>
      <c r="K18" s="1">
        <f t="shared" si="0"/>
        <v>111.1</v>
      </c>
      <c r="L18" s="1">
        <f t="shared" si="0"/>
        <v>124.9</v>
      </c>
      <c r="M18" s="11">
        <f t="shared" si="1"/>
        <v>-18.900000000000006</v>
      </c>
      <c r="N18" s="11">
        <f t="shared" si="1"/>
        <v>-8.8999999999999915</v>
      </c>
      <c r="O18" s="11">
        <f t="shared" si="1"/>
        <v>-29.300000000000011</v>
      </c>
    </row>
    <row r="19" spans="2:15" s="1" customFormat="1" ht="24" customHeight="1" x14ac:dyDescent="0.25">
      <c r="B19" s="72" t="s">
        <v>20</v>
      </c>
      <c r="C19" s="103">
        <v>182591</v>
      </c>
      <c r="D19" s="104">
        <v>32</v>
      </c>
      <c r="E19" s="103">
        <v>5779029</v>
      </c>
      <c r="F19" s="105">
        <v>85.7</v>
      </c>
      <c r="G19" s="104">
        <v>113.1</v>
      </c>
      <c r="H19" s="106">
        <v>95.9</v>
      </c>
      <c r="I19" s="52"/>
      <c r="J19" s="1">
        <f t="shared" si="0"/>
        <v>154.4</v>
      </c>
      <c r="K19" s="1">
        <f t="shared" si="0"/>
        <v>119.4</v>
      </c>
      <c r="L19" s="1">
        <f t="shared" si="0"/>
        <v>182</v>
      </c>
      <c r="M19" s="11">
        <f t="shared" si="1"/>
        <v>-68.7</v>
      </c>
      <c r="N19" s="11">
        <f t="shared" si="1"/>
        <v>-6.3000000000000114</v>
      </c>
      <c r="O19" s="11">
        <f t="shared" si="1"/>
        <v>-86.1</v>
      </c>
    </row>
    <row r="20" spans="2:15" s="1" customFormat="1" ht="24" customHeight="1" x14ac:dyDescent="0.25">
      <c r="B20" s="66" t="s">
        <v>21</v>
      </c>
      <c r="C20" s="103">
        <v>805019</v>
      </c>
      <c r="D20" s="104">
        <v>30</v>
      </c>
      <c r="E20" s="103">
        <v>24140547</v>
      </c>
      <c r="F20" s="105">
        <v>99.1</v>
      </c>
      <c r="G20" s="104">
        <v>108.3</v>
      </c>
      <c r="H20" s="106">
        <v>107.3</v>
      </c>
      <c r="I20" s="52"/>
      <c r="J20" s="1">
        <f t="shared" si="0"/>
        <v>56</v>
      </c>
      <c r="K20" s="1">
        <f t="shared" si="0"/>
        <v>109.9</v>
      </c>
      <c r="L20" s="1">
        <f t="shared" si="0"/>
        <v>61.6</v>
      </c>
      <c r="M20" s="11">
        <f t="shared" si="1"/>
        <v>43.099999999999994</v>
      </c>
      <c r="N20" s="11">
        <f t="shared" si="1"/>
        <v>-1.6000000000000085</v>
      </c>
      <c r="O20" s="11">
        <f t="shared" si="1"/>
        <v>45.699999999999996</v>
      </c>
    </row>
    <row r="21" spans="2:15" s="1" customFormat="1" ht="24" customHeight="1" x14ac:dyDescent="0.25">
      <c r="B21" s="72" t="s">
        <v>19</v>
      </c>
      <c r="C21" s="103">
        <v>60268</v>
      </c>
      <c r="D21" s="104">
        <v>32</v>
      </c>
      <c r="E21" s="103">
        <v>1951225</v>
      </c>
      <c r="F21" s="105">
        <v>58.6</v>
      </c>
      <c r="G21" s="104">
        <v>103.6</v>
      </c>
      <c r="H21" s="106">
        <v>61.3</v>
      </c>
      <c r="I21" s="52"/>
      <c r="J21" s="1">
        <f t="shared" si="0"/>
        <v>91.9</v>
      </c>
      <c r="K21" s="1">
        <f t="shared" si="0"/>
        <v>105.3</v>
      </c>
      <c r="L21" s="1">
        <f t="shared" si="0"/>
        <v>97.9</v>
      </c>
      <c r="M21" s="11">
        <f t="shared" si="1"/>
        <v>-33.300000000000004</v>
      </c>
      <c r="N21" s="11">
        <f t="shared" si="1"/>
        <v>-1.7000000000000028</v>
      </c>
      <c r="O21" s="11">
        <f t="shared" si="1"/>
        <v>-36.600000000000009</v>
      </c>
    </row>
    <row r="22" spans="2:15" s="1" customFormat="1" ht="24" customHeight="1" x14ac:dyDescent="0.25">
      <c r="B22" s="72" t="s">
        <v>20</v>
      </c>
      <c r="C22" s="103">
        <v>744751</v>
      </c>
      <c r="D22" s="104">
        <v>30</v>
      </c>
      <c r="E22" s="103">
        <v>22189322</v>
      </c>
      <c r="F22" s="105">
        <v>104.9</v>
      </c>
      <c r="G22" s="104">
        <v>110.3</v>
      </c>
      <c r="H22" s="106">
        <v>114.9</v>
      </c>
      <c r="I22" s="52"/>
      <c r="J22" s="1">
        <f t="shared" si="0"/>
        <v>54.3</v>
      </c>
      <c r="K22" s="1">
        <f t="shared" si="0"/>
        <v>110.7</v>
      </c>
      <c r="L22" s="1">
        <f t="shared" si="0"/>
        <v>59.7</v>
      </c>
      <c r="M22" s="11">
        <f t="shared" si="1"/>
        <v>50.600000000000009</v>
      </c>
      <c r="N22" s="11">
        <f t="shared" si="1"/>
        <v>-0.40000000000000568</v>
      </c>
      <c r="O22" s="11">
        <f t="shared" si="1"/>
        <v>55.2</v>
      </c>
    </row>
    <row r="23" spans="2:15" s="1" customFormat="1" ht="24" customHeight="1" x14ac:dyDescent="0.25">
      <c r="B23" s="66" t="s">
        <v>22</v>
      </c>
      <c r="C23" s="103">
        <v>81958</v>
      </c>
      <c r="D23" s="104">
        <v>14</v>
      </c>
      <c r="E23" s="103">
        <v>1184420</v>
      </c>
      <c r="F23" s="105">
        <v>140.5</v>
      </c>
      <c r="G23" s="104">
        <v>129.6</v>
      </c>
      <c r="H23" s="106">
        <v>187.1</v>
      </c>
      <c r="I23" s="52"/>
      <c r="J23" s="1">
        <f t="shared" si="0"/>
        <v>121.4</v>
      </c>
      <c r="K23" s="1">
        <f t="shared" si="0"/>
        <v>130.80000000000001</v>
      </c>
      <c r="L23" s="1">
        <f t="shared" si="0"/>
        <v>164.3</v>
      </c>
      <c r="M23" s="11">
        <f t="shared" ref="M23:O27" si="2">F23-J23</f>
        <v>19.099999999999994</v>
      </c>
      <c r="N23" s="11">
        <f t="shared" si="2"/>
        <v>-1.2000000000000171</v>
      </c>
      <c r="O23" s="11">
        <f t="shared" si="2"/>
        <v>22.799999999999983</v>
      </c>
    </row>
    <row r="24" spans="2:15" s="1" customFormat="1" ht="24" customHeight="1" x14ac:dyDescent="0.25">
      <c r="B24" s="66" t="s">
        <v>23</v>
      </c>
      <c r="C24" s="103">
        <v>24291</v>
      </c>
      <c r="D24" s="104">
        <v>17</v>
      </c>
      <c r="E24" s="103">
        <v>408863</v>
      </c>
      <c r="F24" s="105">
        <v>86.9</v>
      </c>
      <c r="G24" s="104">
        <v>132.80000000000001</v>
      </c>
      <c r="H24" s="106">
        <v>114.5</v>
      </c>
      <c r="I24" s="52"/>
      <c r="J24" s="1">
        <f t="shared" si="0"/>
        <v>613.70000000000005</v>
      </c>
      <c r="K24" s="1">
        <f t="shared" si="0"/>
        <v>95</v>
      </c>
      <c r="L24" s="1">
        <f t="shared" si="0"/>
        <v>578.6</v>
      </c>
      <c r="M24" s="11">
        <f t="shared" si="2"/>
        <v>-526.80000000000007</v>
      </c>
      <c r="N24" s="11">
        <f t="shared" si="2"/>
        <v>37.800000000000011</v>
      </c>
      <c r="O24" s="11">
        <f t="shared" si="2"/>
        <v>-464.1</v>
      </c>
    </row>
    <row r="25" spans="2:15" s="1" customFormat="1" ht="24" customHeight="1" x14ac:dyDescent="0.25">
      <c r="B25" s="66" t="s">
        <v>24</v>
      </c>
      <c r="C25" s="103">
        <v>2423</v>
      </c>
      <c r="D25" s="104">
        <v>10</v>
      </c>
      <c r="E25" s="103">
        <v>25349</v>
      </c>
      <c r="F25" s="105">
        <v>45.8</v>
      </c>
      <c r="G25" s="104">
        <v>80</v>
      </c>
      <c r="H25" s="106">
        <v>38.299999999999997</v>
      </c>
      <c r="I25" s="52"/>
      <c r="J25" s="1">
        <f t="shared" si="0"/>
        <v>185.5</v>
      </c>
      <c r="K25" s="1">
        <f t="shared" si="0"/>
        <v>43.9</v>
      </c>
      <c r="L25" s="1">
        <f t="shared" si="0"/>
        <v>85.3</v>
      </c>
      <c r="M25" s="11">
        <f t="shared" si="2"/>
        <v>-139.69999999999999</v>
      </c>
      <c r="N25" s="11">
        <f t="shared" si="2"/>
        <v>36.1</v>
      </c>
      <c r="O25" s="11">
        <f t="shared" si="2"/>
        <v>-47</v>
      </c>
    </row>
    <row r="26" spans="2:15" s="1" customFormat="1" ht="24" customHeight="1" x14ac:dyDescent="0.25">
      <c r="B26" s="66" t="s">
        <v>25</v>
      </c>
      <c r="C26" s="103">
        <v>581314</v>
      </c>
      <c r="D26" s="104">
        <v>73</v>
      </c>
      <c r="E26" s="103">
        <v>42296832</v>
      </c>
      <c r="F26" s="105">
        <v>88.6</v>
      </c>
      <c r="G26" s="104">
        <v>155.30000000000001</v>
      </c>
      <c r="H26" s="106">
        <v>137.1</v>
      </c>
      <c r="I26" s="52"/>
      <c r="J26" s="1">
        <f t="shared" si="0"/>
        <v>171.3</v>
      </c>
      <c r="K26" s="1">
        <f t="shared" si="0"/>
        <v>127.4</v>
      </c>
      <c r="L26" s="1">
        <f t="shared" si="0"/>
        <v>217.4</v>
      </c>
      <c r="M26" s="11">
        <f t="shared" si="2"/>
        <v>-82.700000000000017</v>
      </c>
      <c r="N26" s="11">
        <f t="shared" si="2"/>
        <v>27.900000000000006</v>
      </c>
      <c r="O26" s="11">
        <f t="shared" si="2"/>
        <v>-80.300000000000011</v>
      </c>
    </row>
    <row r="27" spans="2:15" s="1" customFormat="1" ht="33" customHeight="1" x14ac:dyDescent="0.25">
      <c r="B27" s="66" t="s">
        <v>75</v>
      </c>
      <c r="C27" s="103">
        <v>72838</v>
      </c>
      <c r="D27" s="104">
        <v>24</v>
      </c>
      <c r="E27" s="103">
        <v>1779176</v>
      </c>
      <c r="F27" s="105">
        <v>80.8</v>
      </c>
      <c r="G27" s="104">
        <v>128.30000000000001</v>
      </c>
      <c r="H27" s="106">
        <v>105.5</v>
      </c>
      <c r="I27" s="52"/>
      <c r="J27" s="1">
        <f t="shared" si="0"/>
        <v>224.1</v>
      </c>
      <c r="K27" s="1">
        <f t="shared" si="0"/>
        <v>117.6</v>
      </c>
      <c r="L27" s="1">
        <f t="shared" si="0"/>
        <v>268.10000000000002</v>
      </c>
      <c r="M27" s="11">
        <f t="shared" si="2"/>
        <v>-143.30000000000001</v>
      </c>
      <c r="N27" s="11">
        <f t="shared" si="2"/>
        <v>10.700000000000017</v>
      </c>
      <c r="O27" s="11">
        <f t="shared" si="2"/>
        <v>-162.60000000000002</v>
      </c>
    </row>
    <row r="28" spans="2:15" s="19" customFormat="1" ht="24" customHeight="1" x14ac:dyDescent="0.25">
      <c r="B28" s="73" t="s">
        <v>1</v>
      </c>
      <c r="C28" s="103"/>
      <c r="D28" s="104"/>
      <c r="E28" s="103"/>
      <c r="F28" s="105"/>
      <c r="G28" s="104"/>
      <c r="H28" s="106"/>
      <c r="I28" s="82"/>
      <c r="J28" s="1"/>
      <c r="K28" s="1"/>
      <c r="L28" s="1"/>
      <c r="M28" s="11"/>
      <c r="N28" s="11"/>
      <c r="O28" s="11"/>
    </row>
    <row r="29" spans="2:15" s="1" customFormat="1" ht="24" customHeight="1" x14ac:dyDescent="0.25">
      <c r="B29" s="67" t="s">
        <v>27</v>
      </c>
      <c r="C29" s="103">
        <v>37011</v>
      </c>
      <c r="D29" s="104">
        <v>25</v>
      </c>
      <c r="E29" s="103">
        <v>937418</v>
      </c>
      <c r="F29" s="105">
        <v>99.5</v>
      </c>
      <c r="G29" s="104">
        <v>105</v>
      </c>
      <c r="H29" s="106">
        <v>105.9</v>
      </c>
      <c r="I29" s="52"/>
      <c r="J29" s="1">
        <f t="shared" ref="J29:L33" si="3">ROUND(C29/C74*100,1)</f>
        <v>246.2</v>
      </c>
      <c r="K29" s="1">
        <f t="shared" si="3"/>
        <v>110.6</v>
      </c>
      <c r="L29" s="1">
        <f t="shared" si="3"/>
        <v>276.60000000000002</v>
      </c>
      <c r="M29" s="11">
        <f t="shared" ref="M29:O33" si="4">F29-J29</f>
        <v>-146.69999999999999</v>
      </c>
      <c r="N29" s="11">
        <f t="shared" si="4"/>
        <v>-5.5999999999999943</v>
      </c>
      <c r="O29" s="11">
        <f t="shared" si="4"/>
        <v>-170.70000000000002</v>
      </c>
    </row>
    <row r="30" spans="2:15" s="1" customFormat="1" ht="24" customHeight="1" x14ac:dyDescent="0.25">
      <c r="B30" s="67" t="s">
        <v>28</v>
      </c>
      <c r="C30" s="103">
        <v>22262</v>
      </c>
      <c r="D30" s="104">
        <v>27</v>
      </c>
      <c r="E30" s="103">
        <v>595684</v>
      </c>
      <c r="F30" s="105">
        <v>86.3</v>
      </c>
      <c r="G30" s="104">
        <v>172</v>
      </c>
      <c r="H30" s="106">
        <v>146.6</v>
      </c>
      <c r="I30" s="52"/>
      <c r="J30" s="1">
        <f t="shared" si="3"/>
        <v>140</v>
      </c>
      <c r="K30" s="1">
        <f t="shared" si="3"/>
        <v>149.19999999999999</v>
      </c>
      <c r="L30" s="1">
        <f t="shared" si="3"/>
        <v>207.2</v>
      </c>
      <c r="M30" s="11">
        <f t="shared" si="4"/>
        <v>-53.7</v>
      </c>
      <c r="N30" s="11">
        <f t="shared" si="4"/>
        <v>22.800000000000011</v>
      </c>
      <c r="O30" s="11">
        <f t="shared" si="4"/>
        <v>-60.599999999999994</v>
      </c>
    </row>
    <row r="31" spans="2:15" s="1" customFormat="1" ht="24" customHeight="1" x14ac:dyDescent="0.25">
      <c r="B31" s="67" t="s">
        <v>29</v>
      </c>
      <c r="C31" s="103">
        <v>1243</v>
      </c>
      <c r="D31" s="104">
        <v>25</v>
      </c>
      <c r="E31" s="103">
        <v>31252</v>
      </c>
      <c r="F31" s="105">
        <v>33.200000000000003</v>
      </c>
      <c r="G31" s="104">
        <v>133</v>
      </c>
      <c r="H31" s="106">
        <v>44.4</v>
      </c>
      <c r="I31" s="52"/>
      <c r="J31" s="1">
        <f t="shared" si="3"/>
        <v>92.8</v>
      </c>
      <c r="K31" s="1">
        <f t="shared" si="3"/>
        <v>100.4</v>
      </c>
      <c r="L31" s="1">
        <f t="shared" si="3"/>
        <v>93.6</v>
      </c>
      <c r="M31" s="11">
        <f t="shared" si="4"/>
        <v>-59.599999999999994</v>
      </c>
      <c r="N31" s="11">
        <f t="shared" si="4"/>
        <v>32.599999999999994</v>
      </c>
      <c r="O31" s="11">
        <f t="shared" si="4"/>
        <v>-49.199999999999996</v>
      </c>
    </row>
    <row r="32" spans="2:15" s="55" customFormat="1" ht="24" customHeight="1" x14ac:dyDescent="0.25">
      <c r="B32" s="68" t="s">
        <v>90</v>
      </c>
      <c r="C32" s="103">
        <v>309946</v>
      </c>
      <c r="D32" s="107">
        <v>284</v>
      </c>
      <c r="E32" s="103">
        <v>88170808</v>
      </c>
      <c r="F32" s="105">
        <v>103.7</v>
      </c>
      <c r="G32" s="104">
        <v>135.19999999999999</v>
      </c>
      <c r="H32" s="105">
        <v>140.5</v>
      </c>
      <c r="I32" s="54"/>
      <c r="J32" s="55">
        <f t="shared" si="3"/>
        <v>52.7</v>
      </c>
      <c r="K32" s="55">
        <f t="shared" si="3"/>
        <v>161.4</v>
      </c>
      <c r="L32" s="55">
        <f t="shared" si="3"/>
        <v>85</v>
      </c>
      <c r="M32" s="77">
        <f t="shared" si="4"/>
        <v>51</v>
      </c>
      <c r="N32" s="77">
        <f t="shared" si="4"/>
        <v>-26.200000000000017</v>
      </c>
      <c r="O32" s="77">
        <f t="shared" si="4"/>
        <v>55.5</v>
      </c>
    </row>
    <row r="33" spans="2:15" s="1" customFormat="1" ht="24" customHeight="1" x14ac:dyDescent="0.25">
      <c r="B33" s="68" t="s">
        <v>31</v>
      </c>
      <c r="C33" s="103">
        <v>198547</v>
      </c>
      <c r="D33" s="107">
        <v>658</v>
      </c>
      <c r="E33" s="103">
        <v>130705063</v>
      </c>
      <c r="F33" s="105">
        <v>114</v>
      </c>
      <c r="G33" s="104">
        <v>126.8</v>
      </c>
      <c r="H33" s="105">
        <v>144.5</v>
      </c>
      <c r="I33" s="52"/>
      <c r="J33" s="1">
        <f t="shared" si="3"/>
        <v>69.400000000000006</v>
      </c>
      <c r="K33" s="1">
        <f t="shared" si="3"/>
        <v>158.19999999999999</v>
      </c>
      <c r="L33" s="1">
        <f t="shared" si="3"/>
        <v>109.7</v>
      </c>
      <c r="M33" s="11">
        <f t="shared" si="4"/>
        <v>44.599999999999994</v>
      </c>
      <c r="N33" s="11">
        <f t="shared" si="4"/>
        <v>-31.399999999999991</v>
      </c>
      <c r="O33" s="11">
        <f t="shared" si="4"/>
        <v>34.799999999999997</v>
      </c>
    </row>
    <row r="34" spans="2:15" s="1" customFormat="1" ht="21.95" customHeight="1" x14ac:dyDescent="0.2">
      <c r="I34" s="52"/>
      <c r="J34" s="1">
        <f>ROUND('tabl 38(2)'!C6/C79*100,1)</f>
        <v>147.69999999999999</v>
      </c>
      <c r="K34" s="1">
        <f>ROUND('tabl 38(2)'!D6/D79*100,1)</f>
        <v>101.2</v>
      </c>
      <c r="L34" s="1">
        <f>ROUND('tabl 38(2)'!E6/E79*100,1)</f>
        <v>149.6</v>
      </c>
      <c r="M34" s="11">
        <f>'tabl 38(2)'!F6-J34</f>
        <v>-60.699999999999989</v>
      </c>
      <c r="N34" s="11">
        <f>'tabl 38(2)'!G6-K34</f>
        <v>-5.9000000000000057</v>
      </c>
      <c r="O34" s="11">
        <f>'tabl 38(2)'!H6-L34</f>
        <v>-66.699999999999989</v>
      </c>
    </row>
    <row r="35" spans="2:15" s="1" customFormat="1" ht="21.95" customHeight="1" x14ac:dyDescent="0.25">
      <c r="B35" s="166" t="s">
        <v>87</v>
      </c>
      <c r="I35" s="52"/>
      <c r="J35" s="1">
        <f>ROUND('tabl 38(2)'!C7/C80*100,1)</f>
        <v>145.69999999999999</v>
      </c>
      <c r="K35" s="1">
        <f>ROUND('tabl 38(2)'!D7/D80*100,1)</f>
        <v>102.7</v>
      </c>
      <c r="L35" s="1">
        <f>ROUND('tabl 38(2)'!E7/E80*100,1)</f>
        <v>147.9</v>
      </c>
      <c r="M35" s="11">
        <f>'tabl 38(2)'!F7-J35</f>
        <v>-58.599999999999994</v>
      </c>
      <c r="N35" s="11">
        <f>'tabl 38(2)'!G7-K35</f>
        <v>-7</v>
      </c>
      <c r="O35" s="11">
        <f>'tabl 38(2)'!H7-L35</f>
        <v>-65.300000000000011</v>
      </c>
    </row>
    <row r="36" spans="2:15" s="1" customFormat="1" ht="21.95" customHeight="1" x14ac:dyDescent="0.2">
      <c r="I36" s="52"/>
      <c r="J36" s="1">
        <f>ROUND('tabl 38(2)'!C8/C81*100,1)</f>
        <v>138.19999999999999</v>
      </c>
      <c r="K36" s="1">
        <f>ROUND('tabl 38(2)'!D8/D81*100,1)</f>
        <v>100</v>
      </c>
      <c r="L36" s="1">
        <f>ROUND('tabl 38(2)'!E8/E81*100,1)</f>
        <v>140.19999999999999</v>
      </c>
      <c r="M36" s="11">
        <f>'tabl 38(2)'!F8-J36</f>
        <v>-54.899999999999991</v>
      </c>
      <c r="N36" s="11">
        <f>'tabl 38(2)'!G8-K36</f>
        <v>-5.9000000000000057</v>
      </c>
      <c r="O36" s="11">
        <f>'tabl 38(2)'!H8-L36</f>
        <v>-60.699999999999989</v>
      </c>
    </row>
    <row r="37" spans="2:15" s="1" customFormat="1" ht="21.95" customHeight="1" x14ac:dyDescent="0.2">
      <c r="I37" s="52"/>
      <c r="J37" s="1">
        <f>ROUND('tabl 38(2)'!C9/C82*100,1)</f>
        <v>261.10000000000002</v>
      </c>
      <c r="K37" s="1">
        <f>ROUND('tabl 38(2)'!D9/D82*100,1)</f>
        <v>135</v>
      </c>
      <c r="L37" s="1">
        <f>ROUND('tabl 38(2)'!E9/E82*100,1)</f>
        <v>346.5</v>
      </c>
      <c r="M37" s="11">
        <f>'tabl 38(2)'!F9-J37</f>
        <v>-121.10000000000002</v>
      </c>
      <c r="N37" s="11">
        <f>'tabl 38(2)'!G9-K37</f>
        <v>-33.099999999999994</v>
      </c>
      <c r="O37" s="11">
        <f>'tabl 38(2)'!H9-L37</f>
        <v>-206.6</v>
      </c>
    </row>
    <row r="38" spans="2:15" s="1" customFormat="1" ht="21.95" customHeight="1" x14ac:dyDescent="0.2">
      <c r="B38" s="62"/>
      <c r="C38" s="37"/>
      <c r="D38" s="50"/>
      <c r="E38" s="37"/>
      <c r="F38" s="50"/>
      <c r="G38" s="50"/>
      <c r="J38" s="1">
        <f>ROUND('tabl 38(2)'!C10/C83*100,1)</f>
        <v>207</v>
      </c>
      <c r="K38" s="1">
        <f>ROUND('tabl 38(2)'!D10/D83*100,1)</f>
        <v>120.6</v>
      </c>
      <c r="L38" s="1">
        <f>ROUND('tabl 38(2)'!E10/E83*100,1)</f>
        <v>250.6</v>
      </c>
      <c r="M38" s="11">
        <f>'tabl 38(2)'!F10-J38</f>
        <v>-122.8</v>
      </c>
      <c r="N38" s="11">
        <f>'tabl 38(2)'!G10-K38</f>
        <v>-4.5999999999999943</v>
      </c>
      <c r="O38" s="11">
        <f>'tabl 38(2)'!H10-L38</f>
        <v>-153.30000000000001</v>
      </c>
    </row>
    <row r="39" spans="2:15" s="1" customFormat="1" ht="21.95" customHeight="1" x14ac:dyDescent="0.2">
      <c r="B39" s="58"/>
      <c r="C39" s="37"/>
      <c r="D39" s="50"/>
      <c r="E39" s="37"/>
      <c r="F39" s="50"/>
      <c r="G39" s="50"/>
      <c r="J39" s="1">
        <f>ROUND('tabl 38(2)'!C11/C85*100,1)</f>
        <v>2214.3000000000002</v>
      </c>
      <c r="K39" s="1">
        <f>ROUND('tabl 38(2)'!D11/D85*100,1)</f>
        <v>90.4</v>
      </c>
      <c r="L39" s="1">
        <f>ROUND('tabl 38(2)'!E11/E85*100,1)</f>
        <v>1992.1</v>
      </c>
      <c r="M39" s="11">
        <f>'tabl 38(2)'!F11-J39</f>
        <v>-2159.3000000000002</v>
      </c>
      <c r="N39" s="11">
        <f>'tabl 38(2)'!G11-K39</f>
        <v>25</v>
      </c>
      <c r="O39" s="11">
        <f>'tabl 38(2)'!H11-L39</f>
        <v>-1929</v>
      </c>
    </row>
    <row r="40" spans="2:15" s="1" customFormat="1" ht="21.95" customHeight="1" x14ac:dyDescent="0.2">
      <c r="M40" s="11"/>
      <c r="N40" s="11"/>
      <c r="O40" s="11"/>
    </row>
    <row r="41" spans="2:15" s="1" customFormat="1" ht="21.95" customHeight="1" x14ac:dyDescent="0.2">
      <c r="M41" s="11"/>
      <c r="N41" s="11"/>
      <c r="O41" s="11"/>
    </row>
    <row r="42" spans="2:15" s="1" customFormat="1" ht="16.5" customHeight="1" x14ac:dyDescent="0.2">
      <c r="B42" s="62"/>
      <c r="C42" s="37"/>
      <c r="D42" s="50"/>
      <c r="E42" s="37"/>
      <c r="F42" s="50"/>
      <c r="G42" s="50"/>
      <c r="H42" s="50"/>
      <c r="M42" s="11"/>
      <c r="N42" s="11"/>
      <c r="O42" s="11"/>
    </row>
    <row r="43" spans="2:15" s="1" customFormat="1" ht="14.25" x14ac:dyDescent="0.2">
      <c r="B43" s="58"/>
      <c r="C43" s="37"/>
      <c r="D43" s="50"/>
      <c r="E43" s="37"/>
      <c r="F43" s="50"/>
      <c r="G43" s="50"/>
      <c r="H43" s="50"/>
      <c r="J43" s="1">
        <f t="shared" ref="J43:L45" si="5">ROUND(C43/C86*100,1)</f>
        <v>0</v>
      </c>
      <c r="K43" s="1">
        <f t="shared" si="5"/>
        <v>0</v>
      </c>
      <c r="L43" s="1">
        <f t="shared" si="5"/>
        <v>0</v>
      </c>
      <c r="M43" s="11">
        <f t="shared" ref="M43:O45" si="6">F43-J43</f>
        <v>0</v>
      </c>
      <c r="N43" s="11">
        <f t="shared" si="6"/>
        <v>0</v>
      </c>
      <c r="O43" s="11">
        <f t="shared" si="6"/>
        <v>0</v>
      </c>
    </row>
    <row r="44" spans="2:15" s="1" customFormat="1" ht="14.25" x14ac:dyDescent="0.2">
      <c r="B44" s="59"/>
      <c r="C44" s="37"/>
      <c r="D44" s="50"/>
      <c r="E44" s="37"/>
      <c r="F44" s="50"/>
      <c r="G44" s="50"/>
      <c r="H44" s="50"/>
      <c r="J44" s="1">
        <f t="shared" si="5"/>
        <v>0</v>
      </c>
      <c r="K44" s="1">
        <f t="shared" si="5"/>
        <v>0</v>
      </c>
      <c r="L44" s="1">
        <f t="shared" si="5"/>
        <v>0</v>
      </c>
      <c r="M44" s="11">
        <f t="shared" si="6"/>
        <v>0</v>
      </c>
      <c r="N44" s="11">
        <f t="shared" si="6"/>
        <v>0</v>
      </c>
      <c r="O44" s="11">
        <f t="shared" si="6"/>
        <v>0</v>
      </c>
    </row>
    <row r="45" spans="2:15" s="1" customFormat="1" ht="14.25" x14ac:dyDescent="0.2">
      <c r="B45" s="59"/>
      <c r="C45" s="37"/>
      <c r="D45" s="51"/>
      <c r="E45" s="37"/>
      <c r="F45" s="50"/>
      <c r="G45" s="50"/>
      <c r="H45" s="50"/>
      <c r="J45" s="1">
        <f t="shared" si="5"/>
        <v>0</v>
      </c>
      <c r="K45" s="1">
        <f t="shared" si="5"/>
        <v>0</v>
      </c>
      <c r="L45" s="1">
        <f t="shared" si="5"/>
        <v>0</v>
      </c>
      <c r="M45" s="11">
        <f t="shared" si="6"/>
        <v>0</v>
      </c>
      <c r="N45" s="11">
        <f t="shared" si="6"/>
        <v>0</v>
      </c>
      <c r="O45" s="11">
        <f t="shared" si="6"/>
        <v>0</v>
      </c>
    </row>
    <row r="46" spans="2:15" s="19" customFormat="1" ht="14.25" x14ac:dyDescent="0.2">
      <c r="B46" s="61"/>
      <c r="C46" s="37"/>
      <c r="D46" s="50"/>
      <c r="E46" s="37"/>
      <c r="F46" s="50"/>
      <c r="G46" s="50"/>
      <c r="H46" s="50"/>
      <c r="J46" s="1"/>
      <c r="K46" s="1"/>
      <c r="L46" s="1"/>
      <c r="M46" s="11"/>
      <c r="N46" s="11"/>
      <c r="O46" s="11"/>
    </row>
    <row r="47" spans="2:15" s="1" customFormat="1" ht="14.25" x14ac:dyDescent="0.2">
      <c r="B47" s="60"/>
      <c r="C47" s="37"/>
      <c r="D47" s="51"/>
      <c r="E47" s="37"/>
      <c r="F47" s="50"/>
      <c r="G47" s="50"/>
      <c r="H47" s="50"/>
      <c r="J47" s="1">
        <f>ROUND(C47/C90*100,1)</f>
        <v>0</v>
      </c>
      <c r="K47" s="1">
        <f>ROUND(D47/D90*100,1)</f>
        <v>0</v>
      </c>
      <c r="L47" s="1">
        <f>ROUND(E47/E90*100,1)</f>
        <v>0</v>
      </c>
      <c r="M47" s="11">
        <f>F47-J47</f>
        <v>0</v>
      </c>
      <c r="N47" s="11">
        <f>G47-K47</f>
        <v>0</v>
      </c>
      <c r="O47" s="11">
        <f>H47-L47</f>
        <v>0</v>
      </c>
    </row>
    <row r="48" spans="2:15" s="1" customFormat="1" ht="14.25" x14ac:dyDescent="0.2">
      <c r="B48" s="27"/>
      <c r="C48" s="28"/>
      <c r="D48" s="29"/>
      <c r="E48" s="28"/>
      <c r="F48" s="30"/>
      <c r="G48" s="30"/>
      <c r="H48" s="30"/>
    </row>
    <row r="49" spans="2:8" x14ac:dyDescent="0.2">
      <c r="C49" s="86"/>
      <c r="D49" s="87"/>
      <c r="E49" s="86"/>
    </row>
    <row r="50" spans="2:8" hidden="1" x14ac:dyDescent="0.2">
      <c r="B50" s="84">
        <v>2005</v>
      </c>
    </row>
    <row r="51" spans="2:8" hidden="1" x14ac:dyDescent="0.2">
      <c r="B51" s="2" t="s">
        <v>7</v>
      </c>
      <c r="C51" s="8">
        <v>8328904</v>
      </c>
      <c r="D51" s="9">
        <v>32.299999999999997</v>
      </c>
      <c r="E51" s="8">
        <v>269278459</v>
      </c>
      <c r="F51" s="31"/>
      <c r="G51" s="31"/>
      <c r="H51" s="31"/>
    </row>
    <row r="52" spans="2:8" hidden="1" x14ac:dyDescent="0.2">
      <c r="B52" s="12" t="s">
        <v>8</v>
      </c>
      <c r="C52" s="8">
        <v>7916767</v>
      </c>
      <c r="D52" s="9">
        <v>31.5</v>
      </c>
      <c r="E52" s="8">
        <v>249003109</v>
      </c>
      <c r="F52" s="31"/>
      <c r="G52" s="31"/>
      <c r="H52" s="31"/>
    </row>
    <row r="53" spans="2:8" hidden="1" x14ac:dyDescent="0.2">
      <c r="B53" s="13" t="s">
        <v>9</v>
      </c>
      <c r="C53" s="8">
        <v>6480320</v>
      </c>
      <c r="D53" s="32">
        <v>32.4</v>
      </c>
      <c r="E53" s="8">
        <v>209839580</v>
      </c>
      <c r="F53" s="31"/>
      <c r="G53" s="31"/>
      <c r="H53" s="31"/>
    </row>
    <row r="54" spans="2:8" hidden="1" x14ac:dyDescent="0.2">
      <c r="B54" s="16" t="s">
        <v>10</v>
      </c>
      <c r="C54" s="8">
        <v>2218093</v>
      </c>
      <c r="D54" s="32">
        <v>39.5</v>
      </c>
      <c r="E54" s="8">
        <v>87714338</v>
      </c>
      <c r="F54" s="31"/>
      <c r="G54" s="31"/>
      <c r="H54" s="31"/>
    </row>
    <row r="55" spans="2:8" hidden="1" x14ac:dyDescent="0.2">
      <c r="B55" s="17" t="s">
        <v>11</v>
      </c>
      <c r="C55" s="8">
        <v>1851002</v>
      </c>
      <c r="D55" s="33">
        <v>41.2</v>
      </c>
      <c r="E55" s="34">
        <v>76321239</v>
      </c>
      <c r="F55" s="31"/>
      <c r="G55" s="31"/>
      <c r="H55" s="31"/>
    </row>
    <row r="56" spans="2:8" hidden="1" x14ac:dyDescent="0.2">
      <c r="B56" s="17" t="s">
        <v>12</v>
      </c>
      <c r="C56" s="8">
        <v>367091</v>
      </c>
      <c r="D56" s="33">
        <v>31</v>
      </c>
      <c r="E56" s="34">
        <v>11393099</v>
      </c>
      <c r="F56" s="31"/>
      <c r="G56" s="31"/>
      <c r="H56" s="31"/>
    </row>
    <row r="57" spans="2:8" hidden="1" x14ac:dyDescent="0.2">
      <c r="B57" s="16" t="s">
        <v>13</v>
      </c>
      <c r="C57" s="8">
        <v>1415336</v>
      </c>
      <c r="D57" s="33">
        <v>24.1</v>
      </c>
      <c r="E57" s="34">
        <v>34043116</v>
      </c>
      <c r="F57" s="31"/>
      <c r="G57" s="31"/>
      <c r="H57" s="31"/>
    </row>
    <row r="58" spans="2:8" hidden="1" x14ac:dyDescent="0.2">
      <c r="B58" s="16" t="s">
        <v>14</v>
      </c>
      <c r="C58" s="8">
        <v>1113143</v>
      </c>
      <c r="D58" s="32">
        <v>32.200000000000003</v>
      </c>
      <c r="E58" s="8">
        <v>35811556</v>
      </c>
      <c r="F58" s="31"/>
      <c r="G58" s="31"/>
      <c r="H58" s="31"/>
    </row>
    <row r="59" spans="2:8" hidden="1" x14ac:dyDescent="0.2">
      <c r="B59" s="17" t="s">
        <v>15</v>
      </c>
      <c r="C59" s="8">
        <v>144497</v>
      </c>
      <c r="D59" s="33">
        <v>38.200000000000003</v>
      </c>
      <c r="E59" s="34">
        <v>5523890</v>
      </c>
      <c r="F59" s="31"/>
      <c r="G59" s="31"/>
      <c r="H59" s="31"/>
    </row>
    <row r="60" spans="2:8" hidden="1" x14ac:dyDescent="0.2">
      <c r="B60" s="17" t="s">
        <v>16</v>
      </c>
      <c r="C60" s="8">
        <v>968646</v>
      </c>
      <c r="D60" s="33">
        <v>31.3</v>
      </c>
      <c r="E60" s="34">
        <v>30287666</v>
      </c>
      <c r="F60" s="31"/>
      <c r="G60" s="31"/>
      <c r="H60" s="31"/>
    </row>
    <row r="61" spans="2:8" hidden="1" x14ac:dyDescent="0.2">
      <c r="B61" s="16" t="s">
        <v>17</v>
      </c>
      <c r="C61" s="8">
        <v>539211</v>
      </c>
      <c r="D61" s="33">
        <v>24.6</v>
      </c>
      <c r="E61" s="34">
        <v>13241342</v>
      </c>
      <c r="F61" s="31"/>
      <c r="G61" s="31"/>
      <c r="H61" s="31"/>
    </row>
    <row r="62" spans="2:8" hidden="1" x14ac:dyDescent="0.2">
      <c r="B62" s="16" t="s">
        <v>18</v>
      </c>
      <c r="C62" s="8">
        <v>1194537</v>
      </c>
      <c r="D62" s="32">
        <v>32.700000000000003</v>
      </c>
      <c r="E62" s="8">
        <v>39029228</v>
      </c>
      <c r="F62" s="31"/>
      <c r="G62" s="31"/>
      <c r="H62" s="31"/>
    </row>
    <row r="63" spans="2:8" hidden="1" x14ac:dyDescent="0.2">
      <c r="B63" s="17" t="s">
        <v>19</v>
      </c>
      <c r="C63" s="8">
        <v>1076286</v>
      </c>
      <c r="D63" s="33">
        <v>33.299999999999997</v>
      </c>
      <c r="E63" s="34">
        <v>35854313</v>
      </c>
      <c r="F63" s="31"/>
      <c r="G63" s="31"/>
      <c r="H63" s="31"/>
    </row>
    <row r="64" spans="2:8" hidden="1" x14ac:dyDescent="0.2">
      <c r="B64" s="17" t="s">
        <v>20</v>
      </c>
      <c r="C64" s="8">
        <v>118250</v>
      </c>
      <c r="D64" s="33">
        <v>26.8</v>
      </c>
      <c r="E64" s="34">
        <v>3174915</v>
      </c>
      <c r="F64" s="31"/>
      <c r="G64" s="31"/>
      <c r="H64" s="31"/>
    </row>
    <row r="65" spans="2:8" hidden="1" x14ac:dyDescent="0.2">
      <c r="B65" s="16" t="s">
        <v>21</v>
      </c>
      <c r="C65" s="8">
        <v>1436447</v>
      </c>
      <c r="D65" s="32">
        <v>27.3</v>
      </c>
      <c r="E65" s="8">
        <v>39163529</v>
      </c>
      <c r="F65" s="31"/>
      <c r="G65" s="31"/>
      <c r="H65" s="31"/>
    </row>
    <row r="66" spans="2:8" hidden="1" x14ac:dyDescent="0.2">
      <c r="B66" s="17" t="s">
        <v>19</v>
      </c>
      <c r="C66" s="8">
        <v>65597</v>
      </c>
      <c r="D66" s="33">
        <v>30.4</v>
      </c>
      <c r="E66" s="34">
        <v>1993259</v>
      </c>
      <c r="F66" s="31"/>
      <c r="G66" s="31"/>
      <c r="H66" s="31"/>
    </row>
    <row r="67" spans="2:8" hidden="1" x14ac:dyDescent="0.2">
      <c r="B67" s="17" t="s">
        <v>20</v>
      </c>
      <c r="C67" s="8">
        <v>1370850</v>
      </c>
      <c r="D67" s="33">
        <v>27.1</v>
      </c>
      <c r="E67" s="34">
        <v>37170270</v>
      </c>
      <c r="F67" s="31"/>
      <c r="G67" s="31"/>
      <c r="H67" s="31"/>
    </row>
    <row r="68" spans="2:8" hidden="1" x14ac:dyDescent="0.2">
      <c r="B68" s="16" t="s">
        <v>22</v>
      </c>
      <c r="C68" s="8">
        <v>67531</v>
      </c>
      <c r="D68" s="33">
        <v>10.7</v>
      </c>
      <c r="E68" s="34">
        <v>720957</v>
      </c>
      <c r="F68" s="31"/>
      <c r="G68" s="31"/>
      <c r="H68" s="31"/>
    </row>
    <row r="69" spans="2:8" hidden="1" x14ac:dyDescent="0.2">
      <c r="B69" s="16" t="s">
        <v>23</v>
      </c>
      <c r="C69" s="8">
        <v>3958</v>
      </c>
      <c r="D69" s="33">
        <v>17.899999999999999</v>
      </c>
      <c r="E69" s="34">
        <v>70659</v>
      </c>
      <c r="F69" s="31"/>
      <c r="G69" s="31"/>
      <c r="H69" s="31"/>
    </row>
    <row r="70" spans="2:8" hidden="1" x14ac:dyDescent="0.2">
      <c r="B70" s="16" t="s">
        <v>24</v>
      </c>
      <c r="C70" s="8">
        <v>1306</v>
      </c>
      <c r="D70" s="33">
        <v>22.8</v>
      </c>
      <c r="E70" s="34">
        <v>29713</v>
      </c>
      <c r="F70" s="31"/>
      <c r="G70" s="31"/>
      <c r="H70" s="31"/>
    </row>
    <row r="71" spans="2:8" hidden="1" x14ac:dyDescent="0.2">
      <c r="B71" s="16" t="s">
        <v>25</v>
      </c>
      <c r="C71" s="8">
        <v>339342</v>
      </c>
      <c r="D71" s="33">
        <v>57.3</v>
      </c>
      <c r="E71" s="34">
        <v>19454021</v>
      </c>
      <c r="F71" s="31"/>
      <c r="G71" s="31"/>
      <c r="H71" s="31"/>
    </row>
    <row r="72" spans="2:8" hidden="1" x14ac:dyDescent="0.2">
      <c r="B72" s="16" t="s">
        <v>26</v>
      </c>
      <c r="C72" s="8">
        <v>32507</v>
      </c>
      <c r="D72" s="33">
        <v>20.399999999999999</v>
      </c>
      <c r="E72" s="34">
        <v>663735</v>
      </c>
      <c r="F72" s="31"/>
      <c r="G72" s="31"/>
      <c r="H72" s="31"/>
    </row>
    <row r="73" spans="2:8" hidden="1" x14ac:dyDescent="0.2">
      <c r="B73" s="18" t="s">
        <v>1</v>
      </c>
      <c r="C73" s="35"/>
      <c r="D73" s="36"/>
      <c r="E73" s="37"/>
      <c r="F73" s="31"/>
      <c r="G73" s="31"/>
      <c r="H73" s="31"/>
    </row>
    <row r="74" spans="2:8" hidden="1" x14ac:dyDescent="0.2">
      <c r="B74" s="20" t="s">
        <v>27</v>
      </c>
      <c r="C74" s="38">
        <v>15031</v>
      </c>
      <c r="D74" s="39">
        <v>22.6</v>
      </c>
      <c r="E74" s="34">
        <v>338968</v>
      </c>
      <c r="F74" s="31"/>
      <c r="G74" s="31"/>
      <c r="H74" s="31"/>
    </row>
    <row r="75" spans="2:8" hidden="1" x14ac:dyDescent="0.2">
      <c r="B75" s="20" t="s">
        <v>28</v>
      </c>
      <c r="C75" s="38">
        <v>15900</v>
      </c>
      <c r="D75" s="39">
        <v>18.100000000000001</v>
      </c>
      <c r="E75" s="34">
        <v>287431</v>
      </c>
      <c r="F75" s="31"/>
      <c r="G75" s="31"/>
      <c r="H75" s="31"/>
    </row>
    <row r="76" spans="2:8" hidden="1" x14ac:dyDescent="0.2">
      <c r="B76" s="20" t="s">
        <v>29</v>
      </c>
      <c r="C76" s="38">
        <v>1340</v>
      </c>
      <c r="D76" s="39">
        <v>24.9</v>
      </c>
      <c r="E76" s="34">
        <v>33372</v>
      </c>
      <c r="F76" s="31"/>
      <c r="G76" s="31"/>
      <c r="H76" s="31"/>
    </row>
    <row r="77" spans="2:8" hidden="1" x14ac:dyDescent="0.2">
      <c r="B77" s="16" t="s">
        <v>30</v>
      </c>
      <c r="C77" s="38">
        <v>588184</v>
      </c>
      <c r="D77" s="39">
        <v>176</v>
      </c>
      <c r="E77" s="34">
        <v>103692526</v>
      </c>
      <c r="F77" s="31"/>
      <c r="G77" s="31"/>
      <c r="H77" s="31"/>
    </row>
    <row r="78" spans="2:8" hidden="1" x14ac:dyDescent="0.2">
      <c r="B78" s="16" t="s">
        <v>31</v>
      </c>
      <c r="C78" s="14">
        <v>286179</v>
      </c>
      <c r="D78" s="40">
        <v>416</v>
      </c>
      <c r="E78" s="41">
        <v>119124440</v>
      </c>
      <c r="F78" s="34"/>
      <c r="G78" s="34">
        <v>416</v>
      </c>
      <c r="H78" s="34">
        <v>119124440</v>
      </c>
    </row>
    <row r="79" spans="2:8" ht="14.25" hidden="1" x14ac:dyDescent="0.2">
      <c r="B79" s="16" t="s">
        <v>39</v>
      </c>
      <c r="C79" s="10">
        <v>569220</v>
      </c>
      <c r="D79" s="42">
        <v>25.9</v>
      </c>
      <c r="E79" s="8">
        <v>14736262</v>
      </c>
      <c r="F79" s="31"/>
      <c r="G79" s="31"/>
      <c r="H79" s="31"/>
    </row>
    <row r="80" spans="2:8" hidden="1" x14ac:dyDescent="0.2">
      <c r="B80" s="16" t="s">
        <v>32</v>
      </c>
      <c r="C80" s="10">
        <v>550200</v>
      </c>
      <c r="D80" s="42">
        <v>26.3</v>
      </c>
      <c r="E80" s="8">
        <v>14497557</v>
      </c>
      <c r="F80" s="31"/>
      <c r="G80" s="31"/>
      <c r="H80" s="31"/>
    </row>
    <row r="81" spans="2:14" hidden="1" x14ac:dyDescent="0.2">
      <c r="B81" s="20" t="s">
        <v>15</v>
      </c>
      <c r="C81" s="8">
        <v>516757</v>
      </c>
      <c r="D81" s="33">
        <v>27</v>
      </c>
      <c r="E81" s="34">
        <v>13952851</v>
      </c>
      <c r="F81" s="31"/>
      <c r="G81" s="31"/>
      <c r="H81" s="31"/>
    </row>
    <row r="82" spans="2:14" hidden="1" x14ac:dyDescent="0.2">
      <c r="B82" s="20" t="s">
        <v>16</v>
      </c>
      <c r="C82" s="10">
        <v>33442</v>
      </c>
      <c r="D82" s="43">
        <v>16.3</v>
      </c>
      <c r="E82" s="38">
        <v>544706</v>
      </c>
      <c r="F82" s="31"/>
      <c r="G82" s="31"/>
      <c r="H82" s="31"/>
    </row>
    <row r="83" spans="2:14" hidden="1" x14ac:dyDescent="0.2">
      <c r="B83" s="16" t="s">
        <v>33</v>
      </c>
      <c r="C83" s="8">
        <v>19020</v>
      </c>
      <c r="D83" s="33">
        <v>12.6</v>
      </c>
      <c r="E83" s="34">
        <v>238705</v>
      </c>
      <c r="F83" s="31"/>
      <c r="G83" s="31"/>
      <c r="H83" s="31"/>
    </row>
    <row r="84" spans="2:14" hidden="1" x14ac:dyDescent="0.2">
      <c r="B84" s="18" t="s">
        <v>1</v>
      </c>
      <c r="C84" s="24"/>
      <c r="D84" s="15"/>
      <c r="E84" s="44"/>
      <c r="F84" s="31"/>
      <c r="G84" s="31"/>
      <c r="H84" s="31"/>
    </row>
    <row r="85" spans="2:14" hidden="1" x14ac:dyDescent="0.2">
      <c r="B85" s="26" t="s">
        <v>34</v>
      </c>
      <c r="C85" s="45">
        <v>1016</v>
      </c>
      <c r="D85" s="39">
        <v>16.600000000000001</v>
      </c>
      <c r="E85" s="34">
        <v>16848</v>
      </c>
      <c r="F85" s="31"/>
      <c r="G85" s="31"/>
      <c r="H85" s="31"/>
    </row>
    <row r="86" spans="2:14" hidden="1" x14ac:dyDescent="0.2">
      <c r="B86" s="25" t="s">
        <v>40</v>
      </c>
      <c r="C86" s="46">
        <v>5972</v>
      </c>
      <c r="D86" s="47">
        <v>23.6</v>
      </c>
      <c r="E86" s="41">
        <v>140707</v>
      </c>
      <c r="F86" s="34">
        <v>5972</v>
      </c>
      <c r="G86" s="31">
        <v>23.6</v>
      </c>
      <c r="H86" s="34">
        <v>140707</v>
      </c>
    </row>
    <row r="87" spans="2:14" hidden="1" x14ac:dyDescent="0.2">
      <c r="B87" s="2" t="s">
        <v>36</v>
      </c>
      <c r="C87" s="46">
        <v>195</v>
      </c>
      <c r="D87" s="47">
        <v>23.9</v>
      </c>
      <c r="E87" s="41">
        <v>4661</v>
      </c>
      <c r="F87" s="34">
        <v>195</v>
      </c>
      <c r="G87" s="31">
        <v>23.9</v>
      </c>
      <c r="H87" s="34">
        <v>4661</v>
      </c>
    </row>
    <row r="88" spans="2:14" hidden="1" x14ac:dyDescent="0.2">
      <c r="B88" s="2" t="s">
        <v>37</v>
      </c>
      <c r="C88" s="8">
        <v>41804</v>
      </c>
      <c r="D88" s="48">
        <v>372</v>
      </c>
      <c r="E88" s="34">
        <v>15567283</v>
      </c>
      <c r="F88" s="31"/>
      <c r="G88" s="31"/>
      <c r="H88" s="31"/>
    </row>
    <row r="89" spans="2:14" hidden="1" x14ac:dyDescent="0.2">
      <c r="B89" s="18" t="s">
        <v>1</v>
      </c>
      <c r="C89" s="24"/>
      <c r="D89" s="15"/>
      <c r="E89" s="37"/>
      <c r="F89" s="31"/>
      <c r="G89" s="31"/>
      <c r="H89" s="31"/>
    </row>
    <row r="90" spans="2:14" hidden="1" x14ac:dyDescent="0.2">
      <c r="B90" s="26" t="s">
        <v>38</v>
      </c>
      <c r="C90" s="8">
        <v>30599</v>
      </c>
      <c r="D90" s="48">
        <v>402</v>
      </c>
      <c r="E90" s="34">
        <v>12300962</v>
      </c>
      <c r="F90" s="31"/>
      <c r="G90" s="31"/>
      <c r="H90" s="31"/>
    </row>
    <row r="91" spans="2:14" hidden="1" x14ac:dyDescent="0.2"/>
    <row r="92" spans="2:14" hidden="1" x14ac:dyDescent="0.2"/>
    <row r="93" spans="2:14" hidden="1" x14ac:dyDescent="0.2">
      <c r="B93" s="84">
        <v>2006</v>
      </c>
    </row>
    <row r="94" spans="2:14" ht="18.75" hidden="1" customHeight="1" x14ac:dyDescent="0.2">
      <c r="B94" s="49" t="s">
        <v>31</v>
      </c>
      <c r="C94" s="88">
        <v>262046</v>
      </c>
      <c r="D94" s="88">
        <v>438</v>
      </c>
      <c r="E94" s="88">
        <v>114748201</v>
      </c>
    </row>
    <row r="95" spans="2:14" s="92" customFormat="1" ht="18.75" hidden="1" customHeight="1" x14ac:dyDescent="0.2">
      <c r="B95" s="16" t="s">
        <v>39</v>
      </c>
      <c r="C95" s="89">
        <v>657860</v>
      </c>
      <c r="D95" s="90">
        <v>25.6</v>
      </c>
      <c r="E95" s="90">
        <v>16818442</v>
      </c>
      <c r="F95" s="91"/>
      <c r="G95" s="91"/>
      <c r="H95" s="91"/>
    </row>
    <row r="96" spans="2:14" s="83" customFormat="1" ht="18.75" hidden="1" customHeight="1" x14ac:dyDescent="0.2">
      <c r="B96" s="16" t="s">
        <v>32</v>
      </c>
      <c r="C96" s="89">
        <v>623853</v>
      </c>
      <c r="D96" s="93">
        <v>26.5</v>
      </c>
      <c r="E96" s="93">
        <v>16515249</v>
      </c>
      <c r="F96" s="91"/>
      <c r="G96" s="91"/>
      <c r="H96" s="91"/>
      <c r="J96" s="92"/>
      <c r="K96" s="50"/>
      <c r="L96" s="51"/>
      <c r="M96" s="50"/>
      <c r="N96" s="50"/>
    </row>
    <row r="97" spans="2:14" s="92" customFormat="1" ht="18.75" hidden="1" customHeight="1" x14ac:dyDescent="0.2">
      <c r="B97" s="20" t="s">
        <v>15</v>
      </c>
      <c r="C97" s="89">
        <v>581421</v>
      </c>
      <c r="D97" s="93">
        <v>27.4</v>
      </c>
      <c r="E97" s="93">
        <v>15923238</v>
      </c>
      <c r="F97" s="91"/>
      <c r="G97" s="91"/>
      <c r="H97" s="91"/>
      <c r="K97" s="50"/>
      <c r="L97" s="51"/>
      <c r="M97" s="50"/>
      <c r="N97" s="50"/>
    </row>
    <row r="98" spans="2:14" s="92" customFormat="1" ht="18.75" hidden="1" customHeight="1" x14ac:dyDescent="0.2">
      <c r="B98" s="20" t="s">
        <v>16</v>
      </c>
      <c r="C98" s="89">
        <v>42432</v>
      </c>
      <c r="D98" s="89">
        <v>14</v>
      </c>
      <c r="E98" s="89">
        <v>592011</v>
      </c>
      <c r="F98" s="91"/>
      <c r="G98" s="91"/>
      <c r="H98" s="91"/>
      <c r="K98" s="83"/>
      <c r="L98" s="83"/>
      <c r="M98" s="91"/>
      <c r="N98" s="91"/>
    </row>
    <row r="99" spans="2:14" s="92" customFormat="1" ht="18.75" hidden="1" customHeight="1" x14ac:dyDescent="0.2">
      <c r="B99" s="16" t="s">
        <v>33</v>
      </c>
      <c r="C99" s="89">
        <v>34007</v>
      </c>
      <c r="D99" s="89">
        <v>8.9</v>
      </c>
      <c r="E99" s="89">
        <v>303193</v>
      </c>
      <c r="F99" s="91"/>
      <c r="G99" s="91"/>
      <c r="H99" s="91"/>
      <c r="K99" s="91"/>
      <c r="L99" s="91"/>
      <c r="M99" s="91"/>
      <c r="N99" s="91"/>
    </row>
    <row r="100" spans="2:14" s="92" customFormat="1" ht="18.75" hidden="1" customHeight="1" x14ac:dyDescent="0.2">
      <c r="B100" s="18" t="s">
        <v>1</v>
      </c>
      <c r="C100" s="89"/>
      <c r="D100" s="89"/>
      <c r="E100" s="89"/>
      <c r="F100" s="83"/>
      <c r="G100" s="83"/>
      <c r="H100" s="83"/>
      <c r="K100" s="91"/>
      <c r="L100" s="91"/>
      <c r="M100" s="91"/>
      <c r="N100" s="91"/>
    </row>
    <row r="101" spans="2:14" ht="17.100000000000001" hidden="1" customHeight="1" x14ac:dyDescent="0.2">
      <c r="B101" s="26" t="s">
        <v>34</v>
      </c>
      <c r="C101" s="89">
        <v>1391</v>
      </c>
      <c r="D101" s="89">
        <v>9.6999999999999993</v>
      </c>
      <c r="E101" s="89">
        <v>13482</v>
      </c>
      <c r="J101" s="92"/>
      <c r="K101" s="92"/>
      <c r="L101" s="92"/>
    </row>
    <row r="102" spans="2:14" ht="17.100000000000001" hidden="1" customHeight="1" x14ac:dyDescent="0.2"/>
    <row r="103" spans="2:14" ht="17.100000000000001" customHeight="1" x14ac:dyDescent="0.2">
      <c r="C103" s="86"/>
      <c r="D103" s="86"/>
      <c r="E103" s="86"/>
    </row>
    <row r="104" spans="2:14" ht="17.100000000000001" customHeight="1" x14ac:dyDescent="0.2">
      <c r="C104" s="86"/>
      <c r="D104" s="86"/>
      <c r="E104" s="86"/>
    </row>
    <row r="105" spans="2:14" ht="15.75" customHeight="1" x14ac:dyDescent="0.2">
      <c r="C105" s="86"/>
      <c r="D105" s="86"/>
      <c r="E105" s="86"/>
    </row>
    <row r="106" spans="2:14" ht="15.75" customHeight="1" x14ac:dyDescent="0.2">
      <c r="C106" s="86"/>
      <c r="D106" s="86"/>
      <c r="E106" s="86"/>
    </row>
    <row r="107" spans="2:14" ht="15.75" customHeight="1" x14ac:dyDescent="0.2">
      <c r="C107" s="86"/>
      <c r="D107" s="86"/>
      <c r="E107" s="86"/>
    </row>
    <row r="108" spans="2:14" ht="15.75" customHeight="1" x14ac:dyDescent="0.2">
      <c r="C108" s="86"/>
      <c r="D108" s="86"/>
      <c r="E108" s="86"/>
    </row>
    <row r="109" spans="2:14" ht="17.100000000000001" customHeight="1" x14ac:dyDescent="0.2">
      <c r="C109" s="86"/>
      <c r="D109" s="86"/>
      <c r="E109" s="86"/>
    </row>
    <row r="110" spans="2:14" ht="17.100000000000001" customHeight="1" x14ac:dyDescent="0.2">
      <c r="C110" s="86"/>
      <c r="D110" s="86"/>
      <c r="E110" s="86"/>
    </row>
    <row r="111" spans="2:14" ht="17.100000000000001" customHeight="1" x14ac:dyDescent="0.2">
      <c r="C111" s="86"/>
      <c r="D111" s="86"/>
      <c r="E111" s="86"/>
    </row>
    <row r="112" spans="2:14" ht="17.100000000000001" customHeight="1" x14ac:dyDescent="0.2">
      <c r="C112" s="86"/>
      <c r="D112" s="86"/>
      <c r="E112" s="86"/>
    </row>
    <row r="113" spans="3:5" ht="24.75" customHeight="1" x14ac:dyDescent="0.2">
      <c r="C113" s="86"/>
      <c r="D113" s="86"/>
      <c r="E113" s="86"/>
    </row>
    <row r="114" spans="3:5" ht="17.100000000000001" customHeight="1" x14ac:dyDescent="0.2">
      <c r="C114" s="86"/>
      <c r="D114" s="86"/>
      <c r="E114" s="86"/>
    </row>
    <row r="115" spans="3:5" ht="17.100000000000001" customHeight="1" x14ac:dyDescent="0.2">
      <c r="C115" s="86"/>
      <c r="D115" s="86"/>
      <c r="E115" s="86"/>
    </row>
    <row r="116" spans="3:5" ht="17.100000000000001" customHeight="1" x14ac:dyDescent="0.2"/>
    <row r="117" spans="3:5" ht="17.100000000000001" customHeight="1" x14ac:dyDescent="0.2"/>
    <row r="118" spans="3:5" ht="17.100000000000001" customHeight="1" x14ac:dyDescent="0.2"/>
    <row r="119" spans="3:5" ht="17.100000000000001" customHeight="1" x14ac:dyDescent="0.2"/>
    <row r="120" spans="3:5" ht="17.100000000000001" customHeight="1" x14ac:dyDescent="0.2"/>
    <row r="121" spans="3:5" ht="17.100000000000001" customHeight="1" x14ac:dyDescent="0.2"/>
    <row r="122" spans="3:5" ht="17.100000000000001" customHeight="1" x14ac:dyDescent="0.2"/>
    <row r="123" spans="3:5" ht="17.100000000000001" customHeight="1" x14ac:dyDescent="0.2"/>
    <row r="124" spans="3:5" ht="17.100000000000001" customHeight="1" x14ac:dyDescent="0.2"/>
    <row r="125" spans="3:5" ht="17.100000000000001" customHeight="1" x14ac:dyDescent="0.2"/>
    <row r="126" spans="3:5" ht="17.100000000000001" customHeight="1" x14ac:dyDescent="0.2"/>
    <row r="127" spans="3:5" ht="17.100000000000001" customHeight="1" x14ac:dyDescent="0.2"/>
    <row r="128" spans="3:5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3"/>
  <sheetViews>
    <sheetView workbookViewId="0">
      <selection activeCell="G12" sqref="G12"/>
    </sheetView>
  </sheetViews>
  <sheetFormatPr defaultRowHeight="12.75" x14ac:dyDescent="0.2"/>
  <cols>
    <col min="1" max="1" width="2" style="80" customWidth="1"/>
    <col min="2" max="2" width="31.140625" style="80" customWidth="1"/>
    <col min="3" max="3" width="13.5703125" style="80" customWidth="1"/>
    <col min="4" max="4" width="11.28515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3.42578125" style="83" customWidth="1"/>
    <col min="10" max="12" width="0" style="80" hidden="1" customWidth="1"/>
    <col min="13" max="15" width="6" style="80" hidden="1" customWidth="1"/>
    <col min="16" max="16" width="0" style="80" hidden="1" customWidth="1"/>
    <col min="17" max="16384" width="9.140625" style="80"/>
  </cols>
  <sheetData>
    <row r="1" spans="2:15" s="171" customFormat="1" ht="15.75" x14ac:dyDescent="0.25">
      <c r="B1" s="170"/>
      <c r="H1" s="172">
        <v>71</v>
      </c>
      <c r="I1" s="173"/>
    </row>
    <row r="2" spans="2:15" ht="20.25" customHeight="1" x14ac:dyDescent="0.2">
      <c r="B2" s="118" t="s">
        <v>97</v>
      </c>
      <c r="C2" s="55"/>
    </row>
    <row r="3" spans="2:15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15" ht="19.5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15" ht="12" customHeight="1" x14ac:dyDescent="0.2">
      <c r="B5" s="141"/>
      <c r="C5" s="142"/>
      <c r="D5" s="143"/>
      <c r="E5" s="144"/>
      <c r="F5" s="145"/>
      <c r="G5" s="145"/>
      <c r="H5" s="146"/>
    </row>
    <row r="6" spans="2:15" ht="24" customHeight="1" x14ac:dyDescent="0.25">
      <c r="B6" s="68" t="s">
        <v>74</v>
      </c>
      <c r="C6" s="112">
        <v>840829</v>
      </c>
      <c r="D6" s="109">
        <v>26.2</v>
      </c>
      <c r="E6" s="112">
        <v>22040676</v>
      </c>
      <c r="F6" s="105">
        <v>87</v>
      </c>
      <c r="G6" s="105">
        <v>95.3</v>
      </c>
      <c r="H6" s="105">
        <v>82.9</v>
      </c>
    </row>
    <row r="7" spans="2:15" ht="24" customHeight="1" x14ac:dyDescent="0.25">
      <c r="B7" s="68" t="s">
        <v>32</v>
      </c>
      <c r="C7" s="103">
        <v>801461</v>
      </c>
      <c r="D7" s="104">
        <v>27</v>
      </c>
      <c r="E7" s="103">
        <v>21442498</v>
      </c>
      <c r="F7" s="105">
        <v>87.1</v>
      </c>
      <c r="G7" s="104">
        <v>95.7</v>
      </c>
      <c r="H7" s="106">
        <v>82.6</v>
      </c>
    </row>
    <row r="8" spans="2:15" ht="24" customHeight="1" x14ac:dyDescent="0.25">
      <c r="B8" s="69" t="s">
        <v>15</v>
      </c>
      <c r="C8" s="103">
        <v>714140</v>
      </c>
      <c r="D8" s="104">
        <v>27</v>
      </c>
      <c r="E8" s="103">
        <v>19555082</v>
      </c>
      <c r="F8" s="105">
        <v>83.3</v>
      </c>
      <c r="G8" s="104">
        <v>94.1</v>
      </c>
      <c r="H8" s="106">
        <v>79.5</v>
      </c>
    </row>
    <row r="9" spans="2:15" ht="24" customHeight="1" x14ac:dyDescent="0.25">
      <c r="B9" s="69" t="s">
        <v>16</v>
      </c>
      <c r="C9" s="103">
        <v>87321</v>
      </c>
      <c r="D9" s="104">
        <v>22</v>
      </c>
      <c r="E9" s="103">
        <v>1887416</v>
      </c>
      <c r="F9" s="105">
        <v>140</v>
      </c>
      <c r="G9" s="104">
        <v>101.9</v>
      </c>
      <c r="H9" s="106">
        <v>139.9</v>
      </c>
    </row>
    <row r="10" spans="2:15" ht="24" customHeight="1" x14ac:dyDescent="0.25">
      <c r="B10" s="68" t="s">
        <v>33</v>
      </c>
      <c r="C10" s="112">
        <v>39368</v>
      </c>
      <c r="D10" s="109">
        <v>15.2</v>
      </c>
      <c r="E10" s="112">
        <v>598178</v>
      </c>
      <c r="F10" s="105">
        <v>84.2</v>
      </c>
      <c r="G10" s="105">
        <v>116</v>
      </c>
      <c r="H10" s="105">
        <v>97.3</v>
      </c>
    </row>
    <row r="11" spans="2:15" ht="24" customHeight="1" x14ac:dyDescent="0.25">
      <c r="B11" s="78" t="s">
        <v>89</v>
      </c>
      <c r="C11" s="107">
        <v>22497</v>
      </c>
      <c r="D11" s="104">
        <v>15</v>
      </c>
      <c r="E11" s="103">
        <v>335625</v>
      </c>
      <c r="F11" s="105">
        <v>55</v>
      </c>
      <c r="G11" s="104">
        <v>115.4</v>
      </c>
      <c r="H11" s="105">
        <v>63.1</v>
      </c>
    </row>
    <row r="12" spans="2:15" ht="24" customHeight="1" x14ac:dyDescent="0.25">
      <c r="B12" s="68" t="s">
        <v>76</v>
      </c>
      <c r="C12" s="103">
        <v>2063</v>
      </c>
      <c r="D12" s="104">
        <v>17</v>
      </c>
      <c r="E12" s="103">
        <v>35465</v>
      </c>
      <c r="F12" s="105">
        <v>153.80000000000001</v>
      </c>
      <c r="G12" s="104">
        <v>103.7</v>
      </c>
      <c r="H12" s="106">
        <v>160.80000000000001</v>
      </c>
    </row>
    <row r="13" spans="2:15" ht="24" customHeight="1" x14ac:dyDescent="0.25">
      <c r="B13" s="74" t="s">
        <v>34</v>
      </c>
      <c r="C13" s="103">
        <v>7415</v>
      </c>
      <c r="D13" s="104">
        <v>11</v>
      </c>
      <c r="E13" s="103">
        <v>82056</v>
      </c>
      <c r="F13" s="105">
        <v>165.4</v>
      </c>
      <c r="G13" s="104">
        <v>81.5</v>
      </c>
      <c r="H13" s="106">
        <v>135.1</v>
      </c>
    </row>
    <row r="14" spans="2:15" ht="24" customHeight="1" x14ac:dyDescent="0.25">
      <c r="B14" s="116" t="s">
        <v>88</v>
      </c>
      <c r="C14" s="111">
        <v>7393</v>
      </c>
      <c r="D14" s="109">
        <v>19.600000000000001</v>
      </c>
      <c r="E14" s="112">
        <v>145032</v>
      </c>
      <c r="F14" s="108" t="s">
        <v>63</v>
      </c>
      <c r="G14" s="109" t="s">
        <v>63</v>
      </c>
      <c r="H14" s="110" t="s">
        <v>63</v>
      </c>
    </row>
    <row r="15" spans="2:15" s="55" customFormat="1" ht="24" customHeight="1" x14ac:dyDescent="0.25">
      <c r="B15" s="147" t="s">
        <v>35</v>
      </c>
      <c r="C15" s="103">
        <v>157</v>
      </c>
      <c r="D15" s="104">
        <v>22</v>
      </c>
      <c r="E15" s="103">
        <v>3501</v>
      </c>
      <c r="F15" s="105">
        <v>54.1</v>
      </c>
      <c r="G15" s="104">
        <v>132.5</v>
      </c>
      <c r="H15" s="106">
        <v>72.599999999999994</v>
      </c>
      <c r="I15" s="54"/>
      <c r="J15" s="55">
        <f t="shared" ref="J15:L20" si="0">ROUND(C15/C50*100,1)</f>
        <v>0.2</v>
      </c>
      <c r="K15" s="55">
        <f t="shared" si="0"/>
        <v>100.9</v>
      </c>
      <c r="L15" s="55">
        <f t="shared" si="0"/>
        <v>0.2</v>
      </c>
      <c r="M15" s="77">
        <f>J15-F15</f>
        <v>-53.9</v>
      </c>
      <c r="N15" s="77">
        <f>K15-G15</f>
        <v>-31.599999999999994</v>
      </c>
      <c r="O15" s="77">
        <f>L15-H15</f>
        <v>-72.399999999999991</v>
      </c>
    </row>
    <row r="16" spans="2:15" s="55" customFormat="1" ht="24" customHeight="1" x14ac:dyDescent="0.25">
      <c r="B16" s="79" t="s">
        <v>36</v>
      </c>
      <c r="C16" s="103">
        <v>387</v>
      </c>
      <c r="D16" s="104">
        <v>32</v>
      </c>
      <c r="E16" s="103">
        <v>12353</v>
      </c>
      <c r="F16" s="105">
        <v>74.599999999999994</v>
      </c>
      <c r="G16" s="104">
        <v>48.7</v>
      </c>
      <c r="H16" s="106">
        <v>36.200000000000003</v>
      </c>
      <c r="I16" s="54"/>
      <c r="J16" s="55">
        <f t="shared" si="0"/>
        <v>8.6</v>
      </c>
      <c r="K16" s="55">
        <f t="shared" si="0"/>
        <v>182.9</v>
      </c>
      <c r="L16" s="55">
        <f t="shared" si="0"/>
        <v>15.7</v>
      </c>
      <c r="M16" s="77">
        <f t="shared" ref="M16:O26" si="1">J16-F16</f>
        <v>-66</v>
      </c>
      <c r="N16" s="77">
        <f t="shared" si="1"/>
        <v>134.19999999999999</v>
      </c>
      <c r="O16" s="77">
        <f t="shared" si="1"/>
        <v>-20.500000000000004</v>
      </c>
    </row>
    <row r="17" spans="2:16" s="55" customFormat="1" ht="24" customHeight="1" x14ac:dyDescent="0.25">
      <c r="B17" s="79" t="s">
        <v>77</v>
      </c>
      <c r="C17" s="103">
        <v>12335</v>
      </c>
      <c r="D17" s="104">
        <v>25</v>
      </c>
      <c r="E17" s="103">
        <v>312005</v>
      </c>
      <c r="F17" s="105">
        <v>92</v>
      </c>
      <c r="G17" s="104">
        <v>123.2</v>
      </c>
      <c r="H17" s="106">
        <v>114.5</v>
      </c>
      <c r="I17" s="54"/>
      <c r="J17" s="55">
        <f t="shared" si="0"/>
        <v>461.3</v>
      </c>
      <c r="K17" s="55">
        <f t="shared" si="0"/>
        <v>173.6</v>
      </c>
      <c r="L17" s="55">
        <f t="shared" si="0"/>
        <v>810.9</v>
      </c>
      <c r="M17" s="77">
        <f t="shared" si="1"/>
        <v>369.3</v>
      </c>
      <c r="N17" s="77">
        <f t="shared" si="1"/>
        <v>50.399999999999991</v>
      </c>
      <c r="O17" s="77">
        <f t="shared" si="1"/>
        <v>696.4</v>
      </c>
    </row>
    <row r="18" spans="2:16" s="55" customFormat="1" ht="24" customHeight="1" x14ac:dyDescent="0.25">
      <c r="B18" s="79" t="s">
        <v>78</v>
      </c>
      <c r="C18" s="103">
        <v>1221</v>
      </c>
      <c r="D18" s="104">
        <v>15.9</v>
      </c>
      <c r="E18" s="103">
        <v>19364</v>
      </c>
      <c r="F18" s="105">
        <v>85.2</v>
      </c>
      <c r="G18" s="104">
        <v>101.3</v>
      </c>
      <c r="H18" s="106">
        <v>85.8</v>
      </c>
      <c r="I18" s="54"/>
      <c r="J18" s="55">
        <f t="shared" si="0"/>
        <v>11.7</v>
      </c>
      <c r="K18" s="55">
        <f t="shared" si="0"/>
        <v>67.099999999999994</v>
      </c>
      <c r="L18" s="55">
        <f t="shared" si="0"/>
        <v>7.8</v>
      </c>
      <c r="M18" s="77">
        <f t="shared" si="1"/>
        <v>-73.5</v>
      </c>
      <c r="N18" s="77">
        <f t="shared" si="1"/>
        <v>-34.200000000000003</v>
      </c>
      <c r="O18" s="77">
        <f t="shared" si="1"/>
        <v>-78</v>
      </c>
    </row>
    <row r="19" spans="2:16" s="55" customFormat="1" ht="24" customHeight="1" x14ac:dyDescent="0.25">
      <c r="B19" s="79" t="s">
        <v>79</v>
      </c>
      <c r="C19" s="103">
        <v>1014</v>
      </c>
      <c r="D19" s="104">
        <v>236</v>
      </c>
      <c r="E19" s="103">
        <v>239699</v>
      </c>
      <c r="F19" s="105">
        <v>76.8</v>
      </c>
      <c r="G19" s="104">
        <v>108.9</v>
      </c>
      <c r="H19" s="106">
        <v>83.8</v>
      </c>
      <c r="I19" s="54"/>
      <c r="J19" s="55">
        <f t="shared" si="0"/>
        <v>3.5</v>
      </c>
      <c r="K19" s="55">
        <f t="shared" si="0"/>
        <v>1662</v>
      </c>
      <c r="L19" s="55">
        <f t="shared" si="0"/>
        <v>58.6</v>
      </c>
      <c r="M19" s="77">
        <f t="shared" si="1"/>
        <v>-73.3</v>
      </c>
      <c r="N19" s="77">
        <f t="shared" si="1"/>
        <v>1553.1</v>
      </c>
      <c r="O19" s="77">
        <f t="shared" si="1"/>
        <v>-25.199999999999996</v>
      </c>
    </row>
    <row r="20" spans="2:16" s="55" customFormat="1" ht="24" customHeight="1" x14ac:dyDescent="0.25">
      <c r="B20" s="79" t="s">
        <v>80</v>
      </c>
      <c r="C20" s="103">
        <v>20884</v>
      </c>
      <c r="D20" s="104">
        <v>16</v>
      </c>
      <c r="E20" s="103">
        <v>343541</v>
      </c>
      <c r="F20" s="105">
        <v>122.1</v>
      </c>
      <c r="G20" s="104">
        <v>129</v>
      </c>
      <c r="H20" s="106">
        <v>161.69999999999999</v>
      </c>
      <c r="I20" s="54"/>
      <c r="J20" s="55">
        <f t="shared" si="0"/>
        <v>53.9</v>
      </c>
      <c r="K20" s="55">
        <f t="shared" si="0"/>
        <v>56.9</v>
      </c>
      <c r="L20" s="55">
        <f t="shared" si="0"/>
        <v>31.6</v>
      </c>
      <c r="M20" s="77">
        <f t="shared" si="1"/>
        <v>-68.199999999999989</v>
      </c>
      <c r="N20" s="77">
        <f t="shared" si="1"/>
        <v>-72.099999999999994</v>
      </c>
      <c r="O20" s="77">
        <f t="shared" si="1"/>
        <v>-130.1</v>
      </c>
    </row>
    <row r="21" spans="2:16" s="55" customFormat="1" ht="33" customHeight="1" x14ac:dyDescent="0.25">
      <c r="B21" s="68" t="s">
        <v>42</v>
      </c>
      <c r="C21" s="111">
        <v>223776</v>
      </c>
      <c r="D21" s="109">
        <v>20.2</v>
      </c>
      <c r="E21" s="111">
        <v>4527590</v>
      </c>
      <c r="F21" s="105">
        <v>72.099999999999994</v>
      </c>
      <c r="G21" s="105">
        <v>116.8</v>
      </c>
      <c r="H21" s="105">
        <v>84.1</v>
      </c>
      <c r="I21" s="54"/>
      <c r="J21" s="55">
        <f t="shared" ref="J21:L26" si="2">ROUND(C21/C60*100,1)</f>
        <v>51090.400000000001</v>
      </c>
      <c r="K21" s="55">
        <f t="shared" si="2"/>
        <v>10.9</v>
      </c>
      <c r="L21" s="55">
        <f t="shared" si="2"/>
        <v>5563.4</v>
      </c>
      <c r="M21" s="77">
        <f t="shared" si="1"/>
        <v>51018.3</v>
      </c>
      <c r="N21" s="77">
        <f t="shared" si="1"/>
        <v>-105.89999999999999</v>
      </c>
      <c r="O21" s="77">
        <f t="shared" si="1"/>
        <v>5479.2999999999993</v>
      </c>
    </row>
    <row r="22" spans="2:16" s="55" customFormat="1" ht="24" customHeight="1" x14ac:dyDescent="0.25">
      <c r="B22" s="74" t="s">
        <v>43</v>
      </c>
      <c r="C22" s="103">
        <v>14032</v>
      </c>
      <c r="D22" s="104">
        <v>21</v>
      </c>
      <c r="E22" s="103">
        <v>298257</v>
      </c>
      <c r="F22" s="105">
        <v>120</v>
      </c>
      <c r="G22" s="104">
        <v>110.5</v>
      </c>
      <c r="H22" s="106">
        <v>134.19999999999999</v>
      </c>
      <c r="I22" s="54"/>
      <c r="J22" s="55">
        <f t="shared" si="2"/>
        <v>381.6</v>
      </c>
      <c r="K22" s="55">
        <f t="shared" si="2"/>
        <v>13.1</v>
      </c>
      <c r="L22" s="55">
        <f t="shared" si="2"/>
        <v>50.7</v>
      </c>
      <c r="M22" s="77">
        <f t="shared" si="1"/>
        <v>261.60000000000002</v>
      </c>
      <c r="N22" s="77">
        <f t="shared" si="1"/>
        <v>-97.4</v>
      </c>
      <c r="O22" s="77">
        <f t="shared" si="1"/>
        <v>-83.499999999999986</v>
      </c>
    </row>
    <row r="23" spans="2:16" s="55" customFormat="1" ht="24" customHeight="1" x14ac:dyDescent="0.25">
      <c r="B23" s="74" t="s">
        <v>44</v>
      </c>
      <c r="C23" s="103">
        <v>10836</v>
      </c>
      <c r="D23" s="104">
        <v>16</v>
      </c>
      <c r="E23" s="103">
        <v>177021</v>
      </c>
      <c r="F23" s="105">
        <v>91.8</v>
      </c>
      <c r="G23" s="104">
        <v>111.9</v>
      </c>
      <c r="H23" s="106">
        <v>104.7</v>
      </c>
      <c r="I23" s="54"/>
      <c r="J23" s="55">
        <f t="shared" si="2"/>
        <v>156.9</v>
      </c>
      <c r="K23" s="55">
        <f t="shared" si="2"/>
        <v>9.5</v>
      </c>
      <c r="L23" s="55">
        <f t="shared" si="2"/>
        <v>15.3</v>
      </c>
      <c r="M23" s="77">
        <f t="shared" si="1"/>
        <v>65.100000000000009</v>
      </c>
      <c r="N23" s="77">
        <f t="shared" si="1"/>
        <v>-102.4</v>
      </c>
      <c r="O23" s="77">
        <f t="shared" si="1"/>
        <v>-89.4</v>
      </c>
    </row>
    <row r="24" spans="2:16" s="55" customFormat="1" ht="24" customHeight="1" x14ac:dyDescent="0.25">
      <c r="B24" s="74" t="s">
        <v>45</v>
      </c>
      <c r="C24" s="103">
        <v>31442</v>
      </c>
      <c r="D24" s="104">
        <v>27</v>
      </c>
      <c r="E24" s="103">
        <v>842541</v>
      </c>
      <c r="F24" s="105">
        <v>101.4</v>
      </c>
      <c r="G24" s="104">
        <v>110.2</v>
      </c>
      <c r="H24" s="106">
        <v>110.9</v>
      </c>
      <c r="I24" s="54"/>
      <c r="J24" s="55">
        <f t="shared" si="2"/>
        <v>129.69999999999999</v>
      </c>
      <c r="K24" s="55">
        <f t="shared" si="2"/>
        <v>482.1</v>
      </c>
      <c r="L24" s="55">
        <f t="shared" si="2"/>
        <v>622.70000000000005</v>
      </c>
      <c r="M24" s="77">
        <f>J24-F24</f>
        <v>28.299999999999983</v>
      </c>
      <c r="N24" s="77">
        <f t="shared" si="1"/>
        <v>371.90000000000003</v>
      </c>
      <c r="O24" s="77">
        <f t="shared" si="1"/>
        <v>511.80000000000007</v>
      </c>
    </row>
    <row r="25" spans="2:16" s="55" customFormat="1" ht="24" customHeight="1" x14ac:dyDescent="0.25">
      <c r="B25" s="74" t="s">
        <v>46</v>
      </c>
      <c r="C25" s="103">
        <v>128260</v>
      </c>
      <c r="D25" s="104">
        <v>16</v>
      </c>
      <c r="E25" s="103">
        <v>2034241</v>
      </c>
      <c r="F25" s="105">
        <v>62.2</v>
      </c>
      <c r="G25" s="104">
        <v>114.3</v>
      </c>
      <c r="H25" s="106">
        <v>70.5</v>
      </c>
      <c r="I25" s="54"/>
      <c r="J25" s="55">
        <f t="shared" si="2"/>
        <v>7312.4</v>
      </c>
      <c r="K25" s="55">
        <f t="shared" si="2"/>
        <v>457.1</v>
      </c>
      <c r="L25" s="55">
        <f t="shared" si="2"/>
        <v>33190.400000000001</v>
      </c>
      <c r="M25" s="77">
        <f>J25-F25</f>
        <v>7250.2</v>
      </c>
      <c r="N25" s="77">
        <f t="shared" si="1"/>
        <v>342.8</v>
      </c>
      <c r="O25" s="77">
        <f t="shared" si="1"/>
        <v>33119.9</v>
      </c>
    </row>
    <row r="26" spans="2:16" s="55" customFormat="1" ht="33" customHeight="1" x14ac:dyDescent="0.25">
      <c r="B26" s="69" t="s">
        <v>47</v>
      </c>
      <c r="C26" s="103">
        <v>39206</v>
      </c>
      <c r="D26" s="104">
        <v>30</v>
      </c>
      <c r="E26" s="103">
        <v>1175530</v>
      </c>
      <c r="F26" s="105">
        <v>79.099999999999994</v>
      </c>
      <c r="G26" s="105">
        <v>110.7</v>
      </c>
      <c r="H26" s="105">
        <v>87.5</v>
      </c>
      <c r="I26" s="54"/>
      <c r="J26" s="55">
        <f t="shared" si="2"/>
        <v>4109.6000000000004</v>
      </c>
      <c r="K26" s="55">
        <f t="shared" si="2"/>
        <v>967.7</v>
      </c>
      <c r="L26" s="55">
        <f t="shared" si="2"/>
        <v>40326.9</v>
      </c>
      <c r="M26" s="77">
        <f>J26-F26</f>
        <v>4030.5000000000005</v>
      </c>
      <c r="N26" s="77">
        <f t="shared" si="1"/>
        <v>857</v>
      </c>
      <c r="O26" s="77">
        <f t="shared" si="1"/>
        <v>40239.4</v>
      </c>
    </row>
    <row r="27" spans="2:16" s="55" customFormat="1" ht="33" customHeight="1" x14ac:dyDescent="0.25">
      <c r="B27" s="68" t="s">
        <v>49</v>
      </c>
      <c r="C27" s="112">
        <v>33903</v>
      </c>
      <c r="D27" s="165">
        <v>180</v>
      </c>
      <c r="E27" s="111">
        <v>6097764</v>
      </c>
      <c r="F27" s="105">
        <v>91.9</v>
      </c>
      <c r="G27" s="105">
        <v>112.5</v>
      </c>
      <c r="H27" s="105">
        <v>103.4</v>
      </c>
      <c r="I27" s="159"/>
      <c r="J27" s="160">
        <f t="shared" ref="J27:L28" si="3">ROUND(C27/C66*100,1)</f>
        <v>599.4</v>
      </c>
      <c r="K27" s="160">
        <f t="shared" si="3"/>
        <v>3272.7</v>
      </c>
      <c r="L27" s="160">
        <f t="shared" si="3"/>
        <v>19609.5</v>
      </c>
      <c r="M27" s="161">
        <f t="shared" ref="M27:O28" si="4">J27-F27</f>
        <v>507.5</v>
      </c>
      <c r="N27" s="161">
        <f t="shared" si="4"/>
        <v>3160.2</v>
      </c>
      <c r="O27" s="161">
        <f t="shared" si="4"/>
        <v>19506.099999999999</v>
      </c>
      <c r="P27" s="160"/>
    </row>
    <row r="28" spans="2:16" s="55" customFormat="1" ht="24" customHeight="1" x14ac:dyDescent="0.25">
      <c r="B28" s="74" t="s">
        <v>43</v>
      </c>
      <c r="C28" s="103">
        <v>1733</v>
      </c>
      <c r="D28" s="107">
        <v>182</v>
      </c>
      <c r="E28" s="103">
        <v>316242</v>
      </c>
      <c r="F28" s="105">
        <v>153.80000000000001</v>
      </c>
      <c r="G28" s="104">
        <v>105.8</v>
      </c>
      <c r="H28" s="106">
        <v>163.6</v>
      </c>
      <c r="I28" s="54"/>
      <c r="J28" s="55">
        <f t="shared" si="3"/>
        <v>10.9</v>
      </c>
      <c r="K28" s="55">
        <f t="shared" si="3"/>
        <v>3033.3</v>
      </c>
      <c r="L28" s="55">
        <f t="shared" si="3"/>
        <v>332.3</v>
      </c>
      <c r="M28" s="77">
        <f t="shared" si="4"/>
        <v>-142.9</v>
      </c>
      <c r="N28" s="77">
        <f t="shared" si="4"/>
        <v>2927.5</v>
      </c>
      <c r="O28" s="77">
        <f t="shared" si="4"/>
        <v>168.70000000000002</v>
      </c>
    </row>
    <row r="29" spans="2:16" s="55" customFormat="1" ht="24" customHeight="1" x14ac:dyDescent="0.25">
      <c r="B29" s="74" t="s">
        <v>44</v>
      </c>
      <c r="C29" s="103">
        <v>5197</v>
      </c>
      <c r="D29" s="107">
        <v>190</v>
      </c>
      <c r="E29" s="103">
        <v>988683</v>
      </c>
      <c r="F29" s="105">
        <v>163.9</v>
      </c>
      <c r="G29" s="104">
        <v>113.1</v>
      </c>
      <c r="H29" s="106">
        <v>186.1</v>
      </c>
      <c r="I29" s="54"/>
      <c r="M29" s="77"/>
      <c r="N29" s="77"/>
      <c r="O29" s="77"/>
    </row>
    <row r="30" spans="2:16" s="55" customFormat="1" ht="24" customHeight="1" x14ac:dyDescent="0.25">
      <c r="B30" s="74" t="s">
        <v>45</v>
      </c>
      <c r="C30" s="103">
        <v>1611</v>
      </c>
      <c r="D30" s="107">
        <v>190</v>
      </c>
      <c r="E30" s="103">
        <v>305459</v>
      </c>
      <c r="F30" s="105">
        <v>55.7</v>
      </c>
      <c r="G30" s="104">
        <v>97.9</v>
      </c>
      <c r="H30" s="106">
        <v>54.5</v>
      </c>
      <c r="I30" s="54"/>
      <c r="J30" s="55">
        <f t="shared" ref="J30:L32" si="5">ROUND(C30/C68*100,1)</f>
        <v>0.4</v>
      </c>
      <c r="K30" s="55">
        <f t="shared" si="5"/>
        <v>90</v>
      </c>
      <c r="L30" s="55">
        <f t="shared" si="5"/>
        <v>0.3</v>
      </c>
      <c r="M30" s="77">
        <f t="shared" ref="M30:O32" si="6">J30-F30</f>
        <v>-55.300000000000004</v>
      </c>
      <c r="N30" s="77">
        <f t="shared" si="6"/>
        <v>-7.9000000000000057</v>
      </c>
      <c r="O30" s="77">
        <f t="shared" si="6"/>
        <v>-54.2</v>
      </c>
    </row>
    <row r="31" spans="2:16" s="55" customFormat="1" ht="24" customHeight="1" x14ac:dyDescent="0.25">
      <c r="B31" s="74" t="s">
        <v>46</v>
      </c>
      <c r="C31" s="103">
        <v>17185</v>
      </c>
      <c r="D31" s="107">
        <v>173</v>
      </c>
      <c r="E31" s="103">
        <v>2970181</v>
      </c>
      <c r="F31" s="105">
        <v>80.599999999999994</v>
      </c>
      <c r="G31" s="104">
        <v>113.8</v>
      </c>
      <c r="H31" s="106">
        <v>91.8</v>
      </c>
      <c r="I31" s="54"/>
      <c r="J31" s="55">
        <f t="shared" si="5"/>
        <v>37.799999999999997</v>
      </c>
      <c r="K31" s="55">
        <f t="shared" si="5"/>
        <v>69.8</v>
      </c>
      <c r="L31" s="55">
        <f t="shared" si="5"/>
        <v>26.4</v>
      </c>
      <c r="M31" s="77">
        <f t="shared" si="6"/>
        <v>-42.8</v>
      </c>
      <c r="N31" s="77">
        <f t="shared" si="6"/>
        <v>-44</v>
      </c>
      <c r="O31" s="77">
        <f t="shared" si="6"/>
        <v>-65.400000000000006</v>
      </c>
    </row>
    <row r="32" spans="2:16" s="55" customFormat="1" ht="28.5" customHeight="1" x14ac:dyDescent="0.25">
      <c r="B32" s="69" t="s">
        <v>47</v>
      </c>
      <c r="C32" s="103">
        <v>8177</v>
      </c>
      <c r="D32" s="107">
        <v>186</v>
      </c>
      <c r="E32" s="103">
        <v>1517199</v>
      </c>
      <c r="F32" s="105">
        <v>97.7</v>
      </c>
      <c r="G32" s="104">
        <v>112.7</v>
      </c>
      <c r="H32" s="105">
        <v>110</v>
      </c>
      <c r="I32" s="54"/>
      <c r="J32" s="55">
        <f t="shared" si="5"/>
        <v>20.9</v>
      </c>
      <c r="K32" s="55">
        <f t="shared" si="5"/>
        <v>68.099999999999994</v>
      </c>
      <c r="L32" s="55">
        <f t="shared" si="5"/>
        <v>14.2</v>
      </c>
      <c r="M32" s="77">
        <f t="shared" si="6"/>
        <v>-76.800000000000011</v>
      </c>
      <c r="N32" s="77">
        <f t="shared" si="6"/>
        <v>-44.600000000000009</v>
      </c>
      <c r="O32" s="77">
        <f t="shared" si="6"/>
        <v>-95.8</v>
      </c>
    </row>
    <row r="33" spans="2:15" s="55" customFormat="1" ht="30.75" customHeight="1" x14ac:dyDescent="0.25">
      <c r="C33" s="103"/>
      <c r="D33" s="106"/>
      <c r="E33" s="113"/>
      <c r="F33" s="106"/>
      <c r="G33" s="106"/>
      <c r="H33" s="106"/>
      <c r="I33" s="54"/>
      <c r="M33" s="77"/>
      <c r="N33" s="77"/>
      <c r="O33" s="77"/>
    </row>
    <row r="34" spans="2:15" s="55" customFormat="1" ht="21.95" customHeight="1" x14ac:dyDescent="0.2">
      <c r="I34" s="54"/>
      <c r="J34" s="55">
        <f>ROUND('tabl 38(3)'!C7/C71*100,1)</f>
        <v>29.9</v>
      </c>
      <c r="K34" s="55">
        <f>ROUND('tabl 38(3)'!D7/D71*100,1)</f>
        <v>2.7</v>
      </c>
      <c r="L34" s="55">
        <f>ROUND('tabl 38(3)'!E7/E71*100,1)</f>
        <v>0.8</v>
      </c>
      <c r="M34" s="77">
        <f>J34-'tabl 38(3)'!F7</f>
        <v>-95.199999999999989</v>
      </c>
      <c r="N34" s="77">
        <f>K34-'tabl 38(3)'!G7</f>
        <v>-111.6</v>
      </c>
      <c r="O34" s="77">
        <f>L34-'tabl 38(3)'!H7</f>
        <v>-143.29999999999998</v>
      </c>
    </row>
    <row r="35" spans="2:15" s="55" customFormat="1" ht="21.95" customHeight="1" x14ac:dyDescent="0.2">
      <c r="I35" s="54"/>
      <c r="J35" s="55">
        <f>ROUND('tabl 38(3)'!C8/C72*100,1)</f>
        <v>1.7</v>
      </c>
      <c r="K35" s="55">
        <f>ROUND('tabl 38(3)'!D8/D72*100,1)</f>
        <v>1.5</v>
      </c>
      <c r="L35" s="55">
        <f>ROUND('tabl 38(3)'!E8/E72*100,1)</f>
        <v>0</v>
      </c>
      <c r="M35" s="77">
        <f>J35-'tabl 38(3)'!F8</f>
        <v>-111.5</v>
      </c>
      <c r="N35" s="77">
        <f>K35-'tabl 38(3)'!G8</f>
        <v>-81.8</v>
      </c>
      <c r="O35" s="77">
        <f>L35-'tabl 38(3)'!H8</f>
        <v>-106.9</v>
      </c>
    </row>
    <row r="36" spans="2:15" s="55" customFormat="1" ht="21.95" customHeight="1" x14ac:dyDescent="0.2">
      <c r="I36" s="54"/>
      <c r="M36" s="77"/>
      <c r="N36" s="77"/>
      <c r="O36" s="77"/>
    </row>
    <row r="37" spans="2:15" s="55" customFormat="1" ht="29.25" customHeight="1" x14ac:dyDescent="0.2">
      <c r="I37" s="54"/>
      <c r="J37" s="55">
        <f>ROUND('tabl 38(3)'!C10/C74*100,1)</f>
        <v>7.6</v>
      </c>
      <c r="K37" s="55">
        <f>ROUND('tabl 38(3)'!D10/D74*100,1)</f>
        <v>1.5</v>
      </c>
      <c r="L37" s="55">
        <f>ROUND('tabl 38(3)'!E10/E74*100,1)</f>
        <v>0.1</v>
      </c>
      <c r="M37" s="77">
        <f>J37-'tabl 38(3)'!F10</f>
        <v>-90.300000000000011</v>
      </c>
      <c r="N37" s="77">
        <f>K37-'tabl 38(3)'!G10</f>
        <v>-118.5</v>
      </c>
      <c r="O37" s="77">
        <f>L37-'tabl 38(3)'!H10</f>
        <v>-130.4</v>
      </c>
    </row>
    <row r="38" spans="2:15" s="55" customFormat="1" ht="21.95" customHeight="1" x14ac:dyDescent="0.2">
      <c r="I38" s="54"/>
      <c r="J38" s="55">
        <f>ROUND('tabl 38(3)'!C11/C75*100,1)</f>
        <v>0.6</v>
      </c>
      <c r="K38" s="55">
        <f>ROUND('tabl 38(3)'!D11/D75*100,1)</f>
        <v>17.5</v>
      </c>
      <c r="L38" s="55">
        <f>ROUND('tabl 38(3)'!E11/E75*100,1)</f>
        <v>0.1</v>
      </c>
      <c r="M38" s="77">
        <f>J38-'tabl 38(3)'!F11</f>
        <v>-133.20000000000002</v>
      </c>
      <c r="N38" s="77">
        <f>K38-'tabl 38(3)'!G11</f>
        <v>-91.9</v>
      </c>
      <c r="O38" s="77">
        <f>L38-'tabl 38(3)'!H11</f>
        <v>-143.1</v>
      </c>
    </row>
    <row r="39" spans="2:15" s="55" customFormat="1" ht="21.95" customHeight="1" x14ac:dyDescent="0.2">
      <c r="I39" s="54"/>
      <c r="M39" s="77"/>
      <c r="N39" s="77"/>
      <c r="O39" s="77"/>
    </row>
    <row r="40" spans="2:15" s="55" customFormat="1" ht="26.25" customHeight="1" x14ac:dyDescent="0.2">
      <c r="I40" s="54"/>
      <c r="M40" s="77"/>
      <c r="N40" s="77"/>
      <c r="O40" s="77"/>
    </row>
    <row r="41" spans="2:15" s="55" customFormat="1" ht="21.95" customHeight="1" x14ac:dyDescent="0.2">
      <c r="I41" s="54"/>
      <c r="J41" s="55">
        <f>ROUND('tabl 38(3)'!C15/C76*100,1)</f>
        <v>0.5</v>
      </c>
      <c r="K41" s="55">
        <f>ROUND('tabl 38(3)'!D15/D76*100,1)</f>
        <v>738.1</v>
      </c>
      <c r="L41" s="55">
        <f>ROUND('tabl 38(3)'!E15/E76*100,1)</f>
        <v>4</v>
      </c>
      <c r="M41" s="77">
        <f>J41-'tabl 38(3)'!F15</f>
        <v>-88.2</v>
      </c>
      <c r="N41" s="77">
        <f>K41-'tabl 38(3)'!G15</f>
        <v>622.20000000000005</v>
      </c>
      <c r="O41" s="77">
        <f>L41-'tabl 38(3)'!H15</f>
        <v>-99.2</v>
      </c>
    </row>
    <row r="42" spans="2:15" s="55" customFormat="1" ht="21.95" customHeight="1" x14ac:dyDescent="0.2">
      <c r="I42" s="54"/>
      <c r="L42" s="55">
        <f>ROUND('tabl 38(3)'!E16/E77*100,1)</f>
        <v>688.3</v>
      </c>
      <c r="M42" s="77"/>
      <c r="N42" s="77"/>
      <c r="O42" s="77">
        <f>L42-'tabl 38(3)'!H16</f>
        <v>549.5</v>
      </c>
    </row>
    <row r="43" spans="2:15" s="55" customFormat="1" ht="21.95" customHeight="1" x14ac:dyDescent="0.2">
      <c r="I43" s="54"/>
      <c r="L43" s="55" t="e">
        <f>ROUND('tabl 38(3)'!#REF!/E78*100,1)</f>
        <v>#REF!</v>
      </c>
      <c r="M43" s="77"/>
      <c r="N43" s="77"/>
      <c r="O43" s="77" t="e">
        <f>L43-'tabl 38(3)'!#REF!</f>
        <v>#REF!</v>
      </c>
    </row>
    <row r="44" spans="2:15" s="55" customFormat="1" ht="28.5" customHeight="1" x14ac:dyDescent="0.2">
      <c r="I44" s="54"/>
      <c r="L44" s="55">
        <f>ROUND('tabl 38(3)'!E17/E79*100,1)</f>
        <v>22</v>
      </c>
      <c r="M44" s="77"/>
      <c r="N44" s="77"/>
      <c r="O44" s="77">
        <f>L44-'tabl 38(3)'!H17</f>
        <v>-53.400000000000006</v>
      </c>
    </row>
    <row r="45" spans="2:15" s="55" customFormat="1" ht="21.95" customHeight="1" x14ac:dyDescent="0.2">
      <c r="I45" s="54"/>
      <c r="L45" s="55">
        <f>ROUND('tabl 38(3)'!E18/E80*100,1)</f>
        <v>87.3</v>
      </c>
      <c r="M45" s="77"/>
      <c r="N45" s="77"/>
      <c r="O45" s="77">
        <f>L45-'tabl 38(3)'!H18</f>
        <v>-65.3</v>
      </c>
    </row>
    <row r="46" spans="2:15" s="55" customFormat="1" ht="21.95" customHeight="1" x14ac:dyDescent="0.2">
      <c r="I46" s="54"/>
      <c r="J46" s="55">
        <f>ROUND('tabl 38(3)'!C19/C81*100,1)</f>
        <v>41.2</v>
      </c>
      <c r="K46" s="55">
        <f>ROUND('tabl 38(3)'!D19/D81*100,1)</f>
        <v>221.6</v>
      </c>
      <c r="L46" s="55">
        <f>ROUND('tabl 38(3)'!E19/E81*100,1)</f>
        <v>91.5</v>
      </c>
      <c r="M46" s="77">
        <f>J46-'tabl 38(3)'!F19</f>
        <v>-49.099999999999994</v>
      </c>
      <c r="N46" s="77">
        <f>K46-'tabl 38(3)'!G19</f>
        <v>111.39999999999999</v>
      </c>
      <c r="O46" s="77">
        <f>L46-'tabl 38(3)'!H19</f>
        <v>-8</v>
      </c>
    </row>
    <row r="47" spans="2:15" s="55" customFormat="1" ht="17.100000000000001" customHeight="1" x14ac:dyDescent="0.2">
      <c r="B47" s="54"/>
      <c r="C47" s="37"/>
      <c r="D47" s="50"/>
      <c r="E47" s="37"/>
      <c r="F47" s="50"/>
      <c r="G47" s="50"/>
      <c r="H47" s="50"/>
      <c r="I47" s="54"/>
      <c r="J47" s="55">
        <f>ROUND(C47/C82*100,1)</f>
        <v>0</v>
      </c>
      <c r="M47" s="77">
        <f>J47-F47</f>
        <v>0</v>
      </c>
      <c r="N47" s="77"/>
      <c r="O47" s="77"/>
    </row>
    <row r="48" spans="2:15" ht="14.25" x14ac:dyDescent="0.2">
      <c r="B48" s="83"/>
      <c r="C48" s="37"/>
      <c r="D48" s="50"/>
      <c r="E48" s="37"/>
      <c r="F48" s="50"/>
      <c r="G48" s="50"/>
      <c r="H48" s="50"/>
      <c r="J48" s="55"/>
      <c r="K48" s="55"/>
      <c r="L48" s="55"/>
    </row>
    <row r="49" spans="2:12" ht="14.25" hidden="1" customHeight="1" x14ac:dyDescent="0.2">
      <c r="B49" s="80">
        <v>2005</v>
      </c>
      <c r="C49" s="37"/>
      <c r="D49" s="50"/>
      <c r="E49" s="37"/>
      <c r="F49" s="50"/>
      <c r="G49" s="50"/>
      <c r="H49" s="50"/>
      <c r="J49" s="55"/>
      <c r="K49" s="55"/>
      <c r="L49" s="55"/>
    </row>
    <row r="50" spans="2:12" s="55" customFormat="1" ht="14.25" hidden="1" customHeight="1" x14ac:dyDescent="0.2">
      <c r="B50" s="21" t="s">
        <v>42</v>
      </c>
      <c r="C50" s="37">
        <v>85289</v>
      </c>
      <c r="D50" s="50">
        <v>21.8</v>
      </c>
      <c r="E50" s="37">
        <v>1862444</v>
      </c>
      <c r="F50" s="50">
        <v>120.3</v>
      </c>
      <c r="G50" s="50">
        <v>80.099999999999994</v>
      </c>
      <c r="H50" s="50">
        <v>96.7</v>
      </c>
      <c r="I50" s="54"/>
    </row>
    <row r="51" spans="2:12" s="55" customFormat="1" ht="14.25" hidden="1" customHeight="1" x14ac:dyDescent="0.2">
      <c r="B51" s="129" t="s">
        <v>43</v>
      </c>
      <c r="C51" s="37">
        <v>4502</v>
      </c>
      <c r="D51" s="50">
        <v>17.5</v>
      </c>
      <c r="E51" s="37">
        <v>78772</v>
      </c>
      <c r="F51" s="50">
        <v>148.4</v>
      </c>
      <c r="G51" s="50">
        <v>76.099999999999994</v>
      </c>
      <c r="H51" s="50">
        <v>112.9</v>
      </c>
      <c r="I51" s="54"/>
    </row>
    <row r="52" spans="2:12" s="55" customFormat="1" ht="14.25" hidden="1" customHeight="1" x14ac:dyDescent="0.2">
      <c r="B52" s="129" t="s">
        <v>44</v>
      </c>
      <c r="C52" s="37">
        <v>2674</v>
      </c>
      <c r="D52" s="51">
        <v>14.4</v>
      </c>
      <c r="E52" s="37">
        <v>38477</v>
      </c>
      <c r="F52" s="50">
        <v>391.5</v>
      </c>
      <c r="G52" s="50">
        <v>90.6</v>
      </c>
      <c r="H52" s="50">
        <v>355.3</v>
      </c>
      <c r="I52" s="54"/>
    </row>
    <row r="53" spans="2:12" s="55" customFormat="1" ht="14.25" hidden="1" customHeight="1" x14ac:dyDescent="0.2">
      <c r="B53" s="129" t="s">
        <v>45</v>
      </c>
      <c r="C53" s="37">
        <v>10469</v>
      </c>
      <c r="D53" s="50">
        <v>23.7</v>
      </c>
      <c r="E53" s="37">
        <v>248491</v>
      </c>
      <c r="F53" s="50">
        <v>128.19999999999999</v>
      </c>
      <c r="G53" s="50">
        <v>83.7</v>
      </c>
      <c r="H53" s="50">
        <v>107.7</v>
      </c>
      <c r="I53" s="54"/>
    </row>
    <row r="54" spans="2:12" s="55" customFormat="1" ht="14.25" hidden="1" customHeight="1" x14ac:dyDescent="0.2">
      <c r="B54" s="129" t="s">
        <v>46</v>
      </c>
      <c r="C54" s="37">
        <v>28903</v>
      </c>
      <c r="D54" s="51">
        <v>14.2</v>
      </c>
      <c r="E54" s="37">
        <v>409134</v>
      </c>
      <c r="F54" s="50">
        <v>248.7</v>
      </c>
      <c r="G54" s="50">
        <v>86.6</v>
      </c>
      <c r="H54" s="50">
        <v>215</v>
      </c>
      <c r="I54" s="54"/>
    </row>
    <row r="55" spans="2:12" s="55" customFormat="1" ht="24" hidden="1" customHeight="1" x14ac:dyDescent="0.2">
      <c r="B55" s="23" t="s">
        <v>47</v>
      </c>
      <c r="C55" s="130">
        <v>38742</v>
      </c>
      <c r="D55" s="131">
        <v>28.1</v>
      </c>
      <c r="E55" s="130">
        <v>1087570</v>
      </c>
      <c r="F55" s="132">
        <v>81.8</v>
      </c>
      <c r="G55" s="132">
        <v>93.4</v>
      </c>
      <c r="H55" s="132">
        <v>76.400000000000006</v>
      </c>
      <c r="I55" s="54"/>
    </row>
    <row r="56" spans="2:12" s="55" customFormat="1" ht="14.25" hidden="1" customHeight="1" x14ac:dyDescent="0.2">
      <c r="B56" s="21" t="s">
        <v>48</v>
      </c>
      <c r="C56" s="133">
        <v>962</v>
      </c>
      <c r="D56" s="134">
        <v>12.2</v>
      </c>
      <c r="E56" s="133">
        <v>11719</v>
      </c>
      <c r="F56" s="80">
        <v>124.8</v>
      </c>
      <c r="G56" s="80">
        <v>81.3</v>
      </c>
      <c r="H56" s="80">
        <v>101.6</v>
      </c>
      <c r="I56" s="54"/>
    </row>
    <row r="57" spans="2:12" s="55" customFormat="1" ht="14.25" hidden="1" customHeight="1" x14ac:dyDescent="0.2">
      <c r="B57" s="21" t="s">
        <v>49</v>
      </c>
      <c r="C57" s="80">
        <v>12930</v>
      </c>
      <c r="D57" s="80">
        <v>168</v>
      </c>
      <c r="E57" s="80">
        <v>2166811</v>
      </c>
      <c r="F57" s="80">
        <v>60.2</v>
      </c>
      <c r="G57" s="80">
        <v>91.3</v>
      </c>
      <c r="H57" s="80">
        <v>54.9</v>
      </c>
      <c r="I57" s="54"/>
    </row>
    <row r="58" spans="2:12" s="55" customFormat="1" ht="14.25" hidden="1" customHeight="1" x14ac:dyDescent="0.2">
      <c r="B58" s="129" t="s">
        <v>43</v>
      </c>
      <c r="C58" s="24">
        <v>1106</v>
      </c>
      <c r="D58" s="22">
        <v>181</v>
      </c>
      <c r="E58" s="24">
        <v>200073</v>
      </c>
      <c r="F58" s="135">
        <v>92</v>
      </c>
      <c r="G58" s="135">
        <v>98.4</v>
      </c>
      <c r="H58" s="135">
        <v>90.7</v>
      </c>
      <c r="I58" s="54"/>
    </row>
    <row r="59" spans="2:12" s="55" customFormat="1" ht="14.25" hidden="1" customHeight="1" x14ac:dyDescent="0.2">
      <c r="B59" s="129" t="s">
        <v>44</v>
      </c>
      <c r="C59" s="24">
        <v>801</v>
      </c>
      <c r="D59" s="22">
        <v>172</v>
      </c>
      <c r="E59" s="24">
        <v>137498</v>
      </c>
      <c r="F59" s="135">
        <v>60.3</v>
      </c>
      <c r="G59" s="135">
        <v>89.6</v>
      </c>
      <c r="H59" s="135">
        <v>53.9</v>
      </c>
      <c r="I59" s="54"/>
    </row>
    <row r="60" spans="2:12" s="55" customFormat="1" ht="14.25" hidden="1" customHeight="1" x14ac:dyDescent="0.2">
      <c r="B60" s="129" t="s">
        <v>45</v>
      </c>
      <c r="C60" s="24">
        <v>438</v>
      </c>
      <c r="D60" s="136">
        <v>186</v>
      </c>
      <c r="E60" s="24">
        <v>81382</v>
      </c>
      <c r="F60" s="135">
        <v>103.1</v>
      </c>
      <c r="G60" s="135">
        <v>94.4</v>
      </c>
      <c r="H60" s="135">
        <v>97.4</v>
      </c>
      <c r="I60" s="54"/>
    </row>
    <row r="61" spans="2:12" s="55" customFormat="1" ht="14.25" hidden="1" customHeight="1" x14ac:dyDescent="0.2">
      <c r="B61" s="129" t="s">
        <v>46</v>
      </c>
      <c r="C61" s="24">
        <v>3677</v>
      </c>
      <c r="D61" s="136">
        <v>160</v>
      </c>
      <c r="E61" s="24">
        <v>588842</v>
      </c>
      <c r="F61" s="135">
        <v>82.8</v>
      </c>
      <c r="G61" s="135">
        <v>94.1</v>
      </c>
      <c r="H61" s="135">
        <v>78.099999999999994</v>
      </c>
      <c r="I61" s="54"/>
    </row>
    <row r="62" spans="2:12" s="55" customFormat="1" ht="24" hidden="1" customHeight="1" x14ac:dyDescent="0.2">
      <c r="B62" s="23" t="s">
        <v>47</v>
      </c>
      <c r="C62" s="24">
        <v>6908</v>
      </c>
      <c r="D62" s="15">
        <v>168</v>
      </c>
      <c r="E62" s="37">
        <v>1159016</v>
      </c>
      <c r="F62" s="135">
        <v>49</v>
      </c>
      <c r="G62" s="135">
        <v>89.8</v>
      </c>
      <c r="H62" s="135">
        <v>44</v>
      </c>
      <c r="I62" s="54"/>
    </row>
    <row r="63" spans="2:12" s="55" customFormat="1" ht="24" hidden="1" customHeight="1" x14ac:dyDescent="0.2">
      <c r="B63" s="53" t="s">
        <v>50</v>
      </c>
      <c r="C63" s="24">
        <v>24234</v>
      </c>
      <c r="D63" s="15">
        <v>5.6</v>
      </c>
      <c r="E63" s="37">
        <v>135311</v>
      </c>
      <c r="F63" s="135">
        <v>129.69999999999999</v>
      </c>
      <c r="G63" s="135">
        <v>82.4</v>
      </c>
      <c r="H63" s="135">
        <v>106.5</v>
      </c>
      <c r="I63" s="54"/>
    </row>
    <row r="64" spans="2:12" s="55" customFormat="1" ht="14.25" hidden="1" customHeight="1" x14ac:dyDescent="0.2">
      <c r="B64" s="23" t="s">
        <v>51</v>
      </c>
      <c r="C64" s="24">
        <v>1754</v>
      </c>
      <c r="D64" s="15">
        <v>3.5</v>
      </c>
      <c r="E64" s="37">
        <v>6129</v>
      </c>
      <c r="F64" s="135">
        <v>99.2</v>
      </c>
      <c r="G64" s="135">
        <v>79.5</v>
      </c>
      <c r="H64" s="135">
        <v>78.5</v>
      </c>
      <c r="I64" s="54"/>
    </row>
    <row r="65" spans="2:9" s="55" customFormat="1" ht="14.25" hidden="1" customHeight="1" x14ac:dyDescent="0.2">
      <c r="B65" s="23" t="s">
        <v>52</v>
      </c>
      <c r="C65" s="24">
        <v>954</v>
      </c>
      <c r="D65" s="136">
        <v>3.1</v>
      </c>
      <c r="E65" s="24">
        <v>2915</v>
      </c>
      <c r="F65" s="135">
        <v>206</v>
      </c>
      <c r="G65" s="135">
        <v>91.2</v>
      </c>
      <c r="H65" s="135">
        <v>183.2</v>
      </c>
      <c r="I65" s="54"/>
    </row>
    <row r="66" spans="2:9" s="55" customFormat="1" ht="24" hidden="1" customHeight="1" x14ac:dyDescent="0.2">
      <c r="B66" s="23" t="s">
        <v>69</v>
      </c>
      <c r="C66" s="24">
        <v>5656</v>
      </c>
      <c r="D66" s="15">
        <v>5.5</v>
      </c>
      <c r="E66" s="37">
        <v>31096</v>
      </c>
      <c r="F66" s="135">
        <v>125.6</v>
      </c>
      <c r="G66" s="135">
        <v>105.8</v>
      </c>
      <c r="H66" s="135">
        <v>132.6</v>
      </c>
      <c r="I66" s="54"/>
    </row>
    <row r="67" spans="2:9" s="55" customFormat="1" ht="14.25" hidden="1" customHeight="1" x14ac:dyDescent="0.2">
      <c r="B67" s="23" t="s">
        <v>55</v>
      </c>
      <c r="C67" s="24">
        <v>15869</v>
      </c>
      <c r="D67" s="15">
        <v>6</v>
      </c>
      <c r="E67" s="37">
        <v>95171</v>
      </c>
      <c r="F67" s="135">
        <v>132.80000000000001</v>
      </c>
      <c r="G67" s="135">
        <v>75.900000000000006</v>
      </c>
      <c r="H67" s="135">
        <v>101</v>
      </c>
      <c r="I67" s="54"/>
    </row>
    <row r="68" spans="2:9" s="55" customFormat="1" ht="24" hidden="1" customHeight="1" x14ac:dyDescent="0.2">
      <c r="B68" s="53" t="s">
        <v>57</v>
      </c>
      <c r="C68" s="24">
        <v>456937</v>
      </c>
      <c r="D68" s="15">
        <v>211</v>
      </c>
      <c r="E68" s="37">
        <v>96462873</v>
      </c>
      <c r="F68" s="135">
        <v>107.7</v>
      </c>
      <c r="G68" s="135">
        <v>87.9</v>
      </c>
      <c r="H68" s="135">
        <v>94.5</v>
      </c>
      <c r="I68" s="54"/>
    </row>
    <row r="69" spans="2:9" s="55" customFormat="1" ht="14.25" hidden="1" customHeight="1" x14ac:dyDescent="0.2">
      <c r="B69" s="23" t="s">
        <v>51</v>
      </c>
      <c r="C69" s="24">
        <v>45404</v>
      </c>
      <c r="D69" s="136">
        <v>248</v>
      </c>
      <c r="E69" s="24">
        <v>11271235</v>
      </c>
      <c r="F69" s="135">
        <v>88</v>
      </c>
      <c r="G69" s="135">
        <v>91.2</v>
      </c>
      <c r="H69" s="135">
        <v>80.5</v>
      </c>
      <c r="I69" s="54"/>
    </row>
    <row r="70" spans="2:9" s="55" customFormat="1" ht="14.25" hidden="1" customHeight="1" x14ac:dyDescent="0.2">
      <c r="B70" s="23" t="s">
        <v>52</v>
      </c>
      <c r="C70" s="24">
        <v>39049</v>
      </c>
      <c r="D70" s="15">
        <v>273</v>
      </c>
      <c r="E70" s="37">
        <v>10650418</v>
      </c>
      <c r="F70" s="135">
        <v>107.9</v>
      </c>
      <c r="G70" s="135">
        <v>89.2</v>
      </c>
      <c r="H70" s="135">
        <v>96.3</v>
      </c>
      <c r="I70" s="54"/>
    </row>
    <row r="71" spans="2:9" s="55" customFormat="1" ht="24" hidden="1" customHeight="1" x14ac:dyDescent="0.2">
      <c r="B71" s="23" t="s">
        <v>69</v>
      </c>
      <c r="C71" s="24">
        <v>28295</v>
      </c>
      <c r="D71" s="15">
        <v>146</v>
      </c>
      <c r="E71" s="37">
        <v>4136874</v>
      </c>
      <c r="F71" s="135">
        <v>118.5</v>
      </c>
      <c r="G71" s="135">
        <v>95.4</v>
      </c>
      <c r="H71" s="135">
        <v>113.2</v>
      </c>
      <c r="I71" s="54"/>
    </row>
    <row r="72" spans="2:9" s="55" customFormat="1" ht="14.25" hidden="1" customHeight="1" x14ac:dyDescent="0.2">
      <c r="B72" s="23" t="s">
        <v>55</v>
      </c>
      <c r="C72" s="24">
        <v>331915</v>
      </c>
      <c r="D72" s="136">
        <v>205</v>
      </c>
      <c r="E72" s="24">
        <v>68160819</v>
      </c>
      <c r="F72" s="135">
        <v>148.9</v>
      </c>
      <c r="G72" s="135">
        <v>86.5</v>
      </c>
      <c r="H72" s="135">
        <v>129.1</v>
      </c>
      <c r="I72" s="54"/>
    </row>
    <row r="73" spans="2:9" s="55" customFormat="1" ht="14.25" hidden="1" customHeight="1" x14ac:dyDescent="0.2">
      <c r="B73" s="23" t="s">
        <v>58</v>
      </c>
      <c r="C73" s="24">
        <v>12274</v>
      </c>
      <c r="D73" s="15">
        <v>183</v>
      </c>
      <c r="E73" s="37">
        <v>2243527</v>
      </c>
      <c r="F73" s="135">
        <v>13.7</v>
      </c>
      <c r="G73" s="135">
        <v>80.3</v>
      </c>
      <c r="H73" s="135">
        <v>10.9</v>
      </c>
      <c r="I73" s="54"/>
    </row>
    <row r="74" spans="2:9" s="55" customFormat="1" ht="14.25" hidden="1" customHeight="1" x14ac:dyDescent="0.2">
      <c r="B74" s="21" t="s">
        <v>59</v>
      </c>
      <c r="C74" s="24">
        <v>325674</v>
      </c>
      <c r="D74" s="15">
        <v>391</v>
      </c>
      <c r="E74" s="37">
        <v>127414187</v>
      </c>
      <c r="F74" s="135">
        <v>112.5</v>
      </c>
      <c r="G74" s="135">
        <v>93.5</v>
      </c>
      <c r="H74" s="135">
        <v>105.3</v>
      </c>
      <c r="I74" s="54"/>
    </row>
    <row r="75" spans="2:9" s="55" customFormat="1" ht="24" hidden="1" customHeight="1" x14ac:dyDescent="0.2">
      <c r="B75" s="21" t="s">
        <v>60</v>
      </c>
      <c r="C75" s="24">
        <v>3387502</v>
      </c>
      <c r="D75" s="15">
        <v>39.9</v>
      </c>
      <c r="E75" s="37">
        <v>135216350</v>
      </c>
      <c r="F75" s="135">
        <v>100.7</v>
      </c>
      <c r="G75" s="135">
        <v>94.3</v>
      </c>
      <c r="H75" s="135">
        <v>95.1</v>
      </c>
      <c r="I75" s="54"/>
    </row>
    <row r="76" spans="2:9" s="55" customFormat="1" ht="24" hidden="1" customHeight="1" x14ac:dyDescent="0.2">
      <c r="B76" s="53" t="s">
        <v>61</v>
      </c>
      <c r="C76" s="24">
        <v>7916766</v>
      </c>
      <c r="D76" s="15">
        <v>33.6</v>
      </c>
      <c r="E76" s="37">
        <v>265889524</v>
      </c>
      <c r="F76" s="135">
        <v>100</v>
      </c>
      <c r="G76" s="135">
        <v>100</v>
      </c>
      <c r="H76" s="135">
        <v>100</v>
      </c>
      <c r="I76" s="54"/>
    </row>
    <row r="77" spans="2:9" s="55" customFormat="1" ht="14.25" hidden="1" customHeight="1" x14ac:dyDescent="0.2">
      <c r="B77" s="21" t="s">
        <v>62</v>
      </c>
      <c r="C77" s="24" t="s">
        <v>63</v>
      </c>
      <c r="D77" s="15" t="s">
        <v>63</v>
      </c>
      <c r="E77" s="37">
        <v>2024987</v>
      </c>
      <c r="F77" s="135" t="s">
        <v>63</v>
      </c>
      <c r="G77" s="135" t="s">
        <v>63</v>
      </c>
      <c r="H77" s="135">
        <v>98.7</v>
      </c>
      <c r="I77" s="54"/>
    </row>
    <row r="78" spans="2:9" s="55" customFormat="1" ht="14.25" hidden="1" customHeight="1" x14ac:dyDescent="0.2">
      <c r="B78" s="21" t="s">
        <v>64</v>
      </c>
      <c r="C78" s="24" t="s">
        <v>63</v>
      </c>
      <c r="D78" s="15" t="s">
        <v>63</v>
      </c>
      <c r="E78" s="37">
        <v>270622</v>
      </c>
      <c r="F78" s="135" t="s">
        <v>63</v>
      </c>
      <c r="G78" s="135" t="s">
        <v>63</v>
      </c>
      <c r="H78" s="135">
        <v>106.5</v>
      </c>
      <c r="I78" s="54"/>
    </row>
    <row r="79" spans="2:9" s="55" customFormat="1" ht="14.25" hidden="1" customHeight="1" x14ac:dyDescent="0.2">
      <c r="B79" s="21" t="s">
        <v>65</v>
      </c>
      <c r="C79" s="24" t="s">
        <v>63</v>
      </c>
      <c r="D79" s="15" t="s">
        <v>63</v>
      </c>
      <c r="E79" s="37">
        <v>60854522</v>
      </c>
      <c r="F79" s="135" t="s">
        <v>63</v>
      </c>
      <c r="G79" s="135" t="s">
        <v>63</v>
      </c>
      <c r="H79" s="135">
        <v>91.9</v>
      </c>
      <c r="I79" s="54"/>
    </row>
    <row r="80" spans="2:9" s="55" customFormat="1" ht="14.25" hidden="1" customHeight="1" x14ac:dyDescent="0.2">
      <c r="B80" s="21" t="s">
        <v>66</v>
      </c>
      <c r="C80" s="35" t="s">
        <v>63</v>
      </c>
      <c r="D80" s="36" t="s">
        <v>63</v>
      </c>
      <c r="E80" s="37">
        <v>56184337</v>
      </c>
      <c r="F80" s="135" t="s">
        <v>63</v>
      </c>
      <c r="G80" s="135" t="s">
        <v>63</v>
      </c>
      <c r="H80" s="135">
        <v>93.8</v>
      </c>
      <c r="I80" s="54"/>
    </row>
    <row r="81" spans="2:9" s="55" customFormat="1" ht="14.25" hidden="1" customHeight="1" x14ac:dyDescent="0.2">
      <c r="B81" s="21" t="s">
        <v>67</v>
      </c>
      <c r="C81" s="35">
        <v>138986</v>
      </c>
      <c r="D81" s="36">
        <v>88</v>
      </c>
      <c r="E81" s="37">
        <v>12235041</v>
      </c>
      <c r="F81" s="135">
        <v>149.9</v>
      </c>
      <c r="G81" s="135">
        <v>88.9</v>
      </c>
      <c r="H81" s="135">
        <v>132.69999999999999</v>
      </c>
      <c r="I81" s="54"/>
    </row>
    <row r="82" spans="2:9" s="55" customFormat="1" ht="14.25" hidden="1" customHeight="1" x14ac:dyDescent="0.2">
      <c r="B82" s="21" t="s">
        <v>68</v>
      </c>
      <c r="C82" s="35">
        <v>33441</v>
      </c>
      <c r="D82" s="36" t="s">
        <v>63</v>
      </c>
      <c r="E82" s="37" t="s">
        <v>63</v>
      </c>
      <c r="F82" s="135">
        <v>81</v>
      </c>
      <c r="G82" s="135" t="s">
        <v>63</v>
      </c>
      <c r="H82" s="135" t="s">
        <v>63</v>
      </c>
      <c r="I82" s="54"/>
    </row>
    <row r="83" spans="2:9" ht="12.75" hidden="1" customHeight="1" x14ac:dyDescent="0.2">
      <c r="C83" s="35"/>
      <c r="D83" s="36"/>
      <c r="E83" s="37"/>
      <c r="F83" s="135"/>
      <c r="G83" s="135"/>
      <c r="H83" s="135"/>
    </row>
    <row r="84" spans="2:9" ht="17.100000000000001" hidden="1" customHeight="1" x14ac:dyDescent="0.2">
      <c r="B84" s="80">
        <v>2006</v>
      </c>
      <c r="C84" s="35"/>
      <c r="D84" s="36"/>
      <c r="E84" s="37"/>
      <c r="F84" s="135"/>
      <c r="G84" s="135"/>
      <c r="H84" s="135"/>
    </row>
    <row r="85" spans="2:9" ht="27.75" hidden="1" customHeight="1" x14ac:dyDescent="0.2">
      <c r="B85" s="53" t="s">
        <v>61</v>
      </c>
      <c r="C85" s="14">
        <v>7991401</v>
      </c>
      <c r="D85" s="14">
        <v>25.6</v>
      </c>
      <c r="E85" s="37">
        <v>204495205</v>
      </c>
      <c r="F85" s="37"/>
      <c r="G85" s="37"/>
      <c r="H85" s="37"/>
    </row>
    <row r="86" spans="2:9" ht="17.25" hidden="1" customHeight="1" x14ac:dyDescent="0.2">
      <c r="B86" s="21" t="s">
        <v>62</v>
      </c>
      <c r="C86" s="14" t="s">
        <v>63</v>
      </c>
      <c r="D86" s="137" t="s">
        <v>63</v>
      </c>
      <c r="E86" s="24">
        <v>1577386</v>
      </c>
      <c r="F86" s="135"/>
      <c r="G86" s="135"/>
      <c r="H86" s="135"/>
    </row>
    <row r="87" spans="2:9" ht="17.25" hidden="1" customHeight="1" x14ac:dyDescent="0.2">
      <c r="B87" s="21" t="s">
        <v>64</v>
      </c>
      <c r="C87" s="14" t="s">
        <v>63</v>
      </c>
      <c r="D87" s="137" t="s">
        <v>63</v>
      </c>
      <c r="E87" s="24">
        <v>239452</v>
      </c>
      <c r="F87" s="135"/>
      <c r="G87" s="135"/>
      <c r="H87" s="135"/>
    </row>
    <row r="88" spans="2:9" ht="17.25" hidden="1" customHeight="1" x14ac:dyDescent="0.2">
      <c r="B88" s="21" t="s">
        <v>65</v>
      </c>
      <c r="C88" s="24" t="s">
        <v>63</v>
      </c>
      <c r="D88" s="15" t="s">
        <v>63</v>
      </c>
      <c r="E88" s="37">
        <v>57817800</v>
      </c>
      <c r="F88" s="135"/>
      <c r="G88" s="135"/>
      <c r="H88" s="135"/>
    </row>
    <row r="89" spans="2:9" ht="17.25" hidden="1" customHeight="1" x14ac:dyDescent="0.2">
      <c r="B89" s="21" t="s">
        <v>66</v>
      </c>
      <c r="C89" s="14" t="s">
        <v>63</v>
      </c>
      <c r="D89" s="138" t="s">
        <v>63</v>
      </c>
      <c r="E89" s="35">
        <v>53807452</v>
      </c>
      <c r="F89" s="135"/>
      <c r="G89" s="135"/>
      <c r="H89" s="135"/>
    </row>
    <row r="90" spans="2:9" ht="17.100000000000001" hidden="1" customHeight="1" x14ac:dyDescent="0.2">
      <c r="C90" s="24"/>
      <c r="D90" s="15"/>
      <c r="E90" s="37"/>
      <c r="F90" s="135"/>
      <c r="G90" s="135"/>
      <c r="H90" s="135"/>
    </row>
    <row r="91" spans="2:9" s="83" customFormat="1" ht="13.5" hidden="1" customHeight="1" x14ac:dyDescent="0.2">
      <c r="C91" s="24">
        <v>2006</v>
      </c>
      <c r="D91" s="15"/>
      <c r="E91" s="44"/>
      <c r="F91" s="135">
        <v>2005</v>
      </c>
      <c r="G91" s="135"/>
      <c r="H91" s="135"/>
    </row>
    <row r="92" spans="2:9" s="83" customFormat="1" ht="13.5" hidden="1" customHeight="1" x14ac:dyDescent="0.2">
      <c r="B92" s="94" t="s">
        <v>70</v>
      </c>
      <c r="C92" s="139">
        <v>825472</v>
      </c>
      <c r="D92" s="36">
        <v>138</v>
      </c>
      <c r="E92" s="37">
        <v>113596904</v>
      </c>
      <c r="F92" s="135">
        <v>858280</v>
      </c>
      <c r="G92" s="135">
        <v>156</v>
      </c>
      <c r="H92" s="135">
        <v>134091659</v>
      </c>
    </row>
    <row r="93" spans="2:9" s="83" customFormat="1" ht="13.5" hidden="1" customHeight="1" x14ac:dyDescent="0.2">
      <c r="B93" s="94"/>
      <c r="C93" s="24">
        <v>825472</v>
      </c>
      <c r="D93" s="15">
        <f>ROUND(E93/C93,1)</f>
        <v>27.5</v>
      </c>
      <c r="E93" s="37">
        <f>ROUND(E92/5,0)</f>
        <v>22719381</v>
      </c>
      <c r="F93" s="37">
        <v>858280</v>
      </c>
      <c r="G93" s="135">
        <f>ROUND(H93/F93,1)</f>
        <v>31.2</v>
      </c>
      <c r="H93" s="37">
        <f>ROUND(H92/5,0)</f>
        <v>26818332</v>
      </c>
    </row>
    <row r="94" spans="2:9" s="57" customFormat="1" ht="13.5" hidden="1" customHeight="1" x14ac:dyDescent="0.2">
      <c r="B94" s="56" t="s">
        <v>70</v>
      </c>
      <c r="C94" s="24">
        <v>825472</v>
      </c>
      <c r="D94" s="15">
        <v>27.5</v>
      </c>
      <c r="E94" s="37">
        <v>22719381</v>
      </c>
      <c r="F94" s="37">
        <f>ROUND(C94/F93*100,1)</f>
        <v>96.2</v>
      </c>
      <c r="G94" s="135">
        <f>ROUND(D94/G93*100,1)</f>
        <v>88.1</v>
      </c>
      <c r="H94" s="37">
        <f>ROUND(E94/H93*100,1)</f>
        <v>84.7</v>
      </c>
    </row>
    <row r="95" spans="2:9" s="83" customFormat="1" ht="13.5" hidden="1" customHeight="1" x14ac:dyDescent="0.2">
      <c r="C95" s="24">
        <v>2006</v>
      </c>
      <c r="D95" s="140"/>
      <c r="E95" s="37"/>
      <c r="F95" s="135">
        <v>2005</v>
      </c>
      <c r="G95" s="135"/>
      <c r="H95" s="135"/>
    </row>
    <row r="96" spans="2:9" s="83" customFormat="1" ht="13.5" hidden="1" customHeight="1" x14ac:dyDescent="0.2">
      <c r="B96" s="94" t="s">
        <v>71</v>
      </c>
      <c r="C96" s="24">
        <v>2390176</v>
      </c>
      <c r="D96" s="15">
        <v>38.5</v>
      </c>
      <c r="E96" s="37">
        <v>92023409</v>
      </c>
      <c r="F96" s="135">
        <v>2529222</v>
      </c>
      <c r="G96" s="135">
        <v>42.9</v>
      </c>
      <c r="H96" s="135">
        <v>108398018</v>
      </c>
    </row>
    <row r="97" spans="2:8" s="57" customFormat="1" ht="13.5" hidden="1" customHeight="1" x14ac:dyDescent="0.2">
      <c r="B97" s="56" t="s">
        <v>71</v>
      </c>
      <c r="C97" s="24">
        <v>2390176</v>
      </c>
      <c r="D97" s="140">
        <v>38.5</v>
      </c>
      <c r="E97" s="37">
        <v>92023409</v>
      </c>
      <c r="F97" s="135">
        <f>ROUND(C96/F96*100,1)</f>
        <v>94.5</v>
      </c>
      <c r="G97" s="135">
        <f>ROUND(D96/G96*100,1)</f>
        <v>89.7</v>
      </c>
      <c r="H97" s="135">
        <f>ROUND(E96/H96*100,1)</f>
        <v>84.9</v>
      </c>
    </row>
    <row r="98" spans="2:8" s="83" customFormat="1" ht="13.5" hidden="1" customHeight="1" x14ac:dyDescent="0.2">
      <c r="C98" s="80"/>
      <c r="D98" s="80"/>
      <c r="E98" s="80"/>
      <c r="F98" s="80"/>
      <c r="G98" s="80"/>
      <c r="H98" s="80"/>
    </row>
    <row r="99" spans="2:8" s="57" customFormat="1" ht="13.5" hidden="1" customHeight="1" x14ac:dyDescent="0.2">
      <c r="B99" s="56" t="s">
        <v>72</v>
      </c>
      <c r="C99" s="80">
        <f>C94+C97</f>
        <v>3215648</v>
      </c>
      <c r="D99" s="80">
        <f>ROUND(E99/C99,1)</f>
        <v>35.700000000000003</v>
      </c>
      <c r="E99" s="80">
        <f>E94+E97</f>
        <v>114742790</v>
      </c>
      <c r="F99" s="80">
        <f>ROUND(C99/C75*100,1)</f>
        <v>94.9</v>
      </c>
      <c r="G99" s="80">
        <f>ROUND(D99/D75*100,1)</f>
        <v>89.5</v>
      </c>
      <c r="H99" s="80">
        <f>ROUND(E99/E75*100,1)</f>
        <v>84.9</v>
      </c>
    </row>
    <row r="100" spans="2:8" s="83" customFormat="1" ht="13.5" hidden="1" customHeight="1" x14ac:dyDescent="0.2">
      <c r="C100" s="80"/>
      <c r="D100" s="80"/>
      <c r="E100" s="80"/>
      <c r="F100" s="80"/>
      <c r="G100" s="80"/>
      <c r="H100" s="80"/>
    </row>
    <row r="101" spans="2:8" ht="33" customHeight="1" x14ac:dyDescent="0.2">
      <c r="C101" s="133"/>
      <c r="D101" s="133"/>
      <c r="E101" s="133"/>
    </row>
    <row r="102" spans="2:8" ht="25.5" customHeight="1" x14ac:dyDescent="0.2">
      <c r="C102" s="133"/>
      <c r="D102" s="133"/>
      <c r="E102" s="133"/>
    </row>
    <row r="103" spans="2:8" ht="17.100000000000001" customHeight="1" x14ac:dyDescent="0.2">
      <c r="C103" s="133"/>
      <c r="D103" s="133"/>
      <c r="E103" s="133"/>
    </row>
    <row r="104" spans="2:8" ht="17.100000000000001" customHeight="1" x14ac:dyDescent="0.2">
      <c r="C104" s="133"/>
      <c r="D104" s="133"/>
      <c r="E104" s="133"/>
    </row>
    <row r="105" spans="2:8" ht="17.100000000000001" customHeight="1" x14ac:dyDescent="0.2">
      <c r="C105" s="133"/>
      <c r="D105" s="133"/>
      <c r="E105" s="133"/>
    </row>
    <row r="106" spans="2:8" ht="17.100000000000001" customHeight="1" x14ac:dyDescent="0.2">
      <c r="C106" s="133"/>
      <c r="D106" s="133"/>
      <c r="E106" s="133"/>
    </row>
    <row r="107" spans="2:8" ht="17.100000000000001" customHeight="1" x14ac:dyDescent="0.2">
      <c r="C107" s="133"/>
      <c r="D107" s="133"/>
      <c r="E107" s="133"/>
    </row>
    <row r="108" spans="2:8" ht="24.75" customHeight="1" x14ac:dyDescent="0.2">
      <c r="C108" s="133"/>
      <c r="D108" s="133"/>
      <c r="E108" s="133"/>
    </row>
    <row r="109" spans="2:8" ht="17.100000000000001" customHeight="1" x14ac:dyDescent="0.2">
      <c r="C109" s="133"/>
      <c r="D109" s="133"/>
      <c r="E109" s="133"/>
    </row>
    <row r="110" spans="2:8" ht="17.100000000000001" customHeight="1" x14ac:dyDescent="0.2">
      <c r="C110" s="133"/>
      <c r="D110" s="133"/>
      <c r="E110" s="133"/>
    </row>
    <row r="111" spans="2:8" ht="17.100000000000001" customHeight="1" x14ac:dyDescent="0.2">
      <c r="C111" s="133"/>
      <c r="D111" s="133"/>
      <c r="E111" s="133"/>
    </row>
    <row r="112" spans="2:8" ht="17.100000000000001" customHeight="1" x14ac:dyDescent="0.2">
      <c r="C112" s="133"/>
      <c r="D112" s="133"/>
      <c r="E112" s="133"/>
    </row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"/>
  <sheetViews>
    <sheetView workbookViewId="0">
      <selection activeCell="H1" sqref="H1:H1048576"/>
    </sheetView>
  </sheetViews>
  <sheetFormatPr defaultRowHeight="12.75" x14ac:dyDescent="0.2"/>
  <cols>
    <col min="1" max="1" width="2.28515625" style="80" customWidth="1"/>
    <col min="2" max="2" width="31.140625" style="80" customWidth="1"/>
    <col min="3" max="3" width="13.5703125" style="80" customWidth="1"/>
    <col min="4" max="4" width="11.140625" style="80" customWidth="1"/>
    <col min="5" max="5" width="13.285156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8" style="80" customWidth="1"/>
    <col min="10" max="11" width="0" style="80" hidden="1" customWidth="1"/>
    <col min="12" max="12" width="10.42578125" style="80" hidden="1" customWidth="1"/>
    <col min="13" max="16" width="0" style="80" hidden="1" customWidth="1"/>
    <col min="17" max="17" width="13.5703125" style="80" customWidth="1"/>
    <col min="18" max="18" width="11.28515625" style="80" customWidth="1"/>
    <col min="19" max="19" width="13.5703125" style="80" customWidth="1"/>
    <col min="20" max="20" width="11.28515625" style="80" customWidth="1"/>
    <col min="21" max="16384" width="9.140625" style="80"/>
  </cols>
  <sheetData>
    <row r="1" spans="2:9" s="171" customFormat="1" ht="15.75" x14ac:dyDescent="0.25">
      <c r="B1" s="170">
        <v>72</v>
      </c>
      <c r="H1" s="172"/>
    </row>
    <row r="2" spans="2:9" ht="20.25" customHeight="1" x14ac:dyDescent="0.2">
      <c r="B2" s="118" t="s">
        <v>98</v>
      </c>
      <c r="C2" s="55"/>
      <c r="I2" s="83"/>
    </row>
    <row r="3" spans="2:9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9" ht="19.5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9" ht="12" customHeight="1" x14ac:dyDescent="0.2">
      <c r="B5" s="148"/>
      <c r="C5" s="142"/>
      <c r="D5" s="143"/>
      <c r="E5" s="144"/>
      <c r="F5" s="145"/>
      <c r="G5" s="145"/>
      <c r="H5" s="146"/>
    </row>
    <row r="6" spans="2:9" ht="30" customHeight="1" x14ac:dyDescent="0.25">
      <c r="B6" s="99" t="s">
        <v>50</v>
      </c>
      <c r="C6" s="112">
        <v>77073</v>
      </c>
      <c r="D6" s="109">
        <v>6</v>
      </c>
      <c r="E6" s="112">
        <v>459642</v>
      </c>
      <c r="F6" s="108">
        <v>118.2</v>
      </c>
      <c r="G6" s="108">
        <v>117.6</v>
      </c>
      <c r="H6" s="108">
        <v>138.5</v>
      </c>
    </row>
    <row r="7" spans="2:9" ht="24" customHeight="1" x14ac:dyDescent="0.25">
      <c r="B7" s="69" t="s">
        <v>51</v>
      </c>
      <c r="C7" s="103">
        <v>8462</v>
      </c>
      <c r="D7" s="104">
        <v>4</v>
      </c>
      <c r="E7" s="103">
        <v>33847</v>
      </c>
      <c r="F7" s="105">
        <v>125.1</v>
      </c>
      <c r="G7" s="104">
        <v>114.3</v>
      </c>
      <c r="H7" s="106">
        <v>144.1</v>
      </c>
      <c r="I7" s="83"/>
    </row>
    <row r="8" spans="2:9" ht="24" customHeight="1" x14ac:dyDescent="0.25">
      <c r="B8" s="69" t="s">
        <v>52</v>
      </c>
      <c r="C8" s="103">
        <v>5574</v>
      </c>
      <c r="D8" s="104">
        <v>3</v>
      </c>
      <c r="E8" s="103">
        <v>18784</v>
      </c>
      <c r="F8" s="105">
        <v>113.2</v>
      </c>
      <c r="G8" s="104">
        <v>83.3</v>
      </c>
      <c r="H8" s="106">
        <v>106.9</v>
      </c>
      <c r="I8" s="83"/>
    </row>
    <row r="9" spans="2:9" ht="24.75" customHeight="1" x14ac:dyDescent="0.25">
      <c r="B9" s="69" t="s">
        <v>53</v>
      </c>
      <c r="C9" s="103">
        <v>100</v>
      </c>
      <c r="D9" s="104">
        <v>10</v>
      </c>
      <c r="E9" s="103">
        <v>972</v>
      </c>
      <c r="F9" s="105">
        <v>96.2</v>
      </c>
      <c r="G9" s="104">
        <v>137</v>
      </c>
      <c r="H9" s="106">
        <v>127.4</v>
      </c>
      <c r="I9" s="83"/>
    </row>
    <row r="10" spans="2:9" ht="30" customHeight="1" x14ac:dyDescent="0.25">
      <c r="B10" s="69" t="s">
        <v>54</v>
      </c>
      <c r="C10" s="103">
        <v>24667</v>
      </c>
      <c r="D10" s="104">
        <v>6</v>
      </c>
      <c r="E10" s="103">
        <v>154746</v>
      </c>
      <c r="F10" s="105">
        <v>97.9</v>
      </c>
      <c r="G10" s="104">
        <v>120</v>
      </c>
      <c r="H10" s="105">
        <v>130.5</v>
      </c>
      <c r="I10" s="83"/>
    </row>
    <row r="11" spans="2:9" ht="24" customHeight="1" x14ac:dyDescent="0.25">
      <c r="B11" s="69" t="s">
        <v>55</v>
      </c>
      <c r="C11" s="103">
        <v>18804</v>
      </c>
      <c r="D11" s="104">
        <v>7</v>
      </c>
      <c r="E11" s="103">
        <v>129739</v>
      </c>
      <c r="F11" s="105">
        <v>133.80000000000001</v>
      </c>
      <c r="G11" s="104">
        <v>109.4</v>
      </c>
      <c r="H11" s="105">
        <v>143.19999999999999</v>
      </c>
      <c r="I11" s="83"/>
    </row>
    <row r="12" spans="2:9" ht="24" customHeight="1" x14ac:dyDescent="0.25">
      <c r="B12" s="69" t="s">
        <v>56</v>
      </c>
      <c r="C12" s="103">
        <v>19466</v>
      </c>
      <c r="D12" s="104">
        <v>6</v>
      </c>
      <c r="E12" s="103">
        <v>121554</v>
      </c>
      <c r="F12" s="105">
        <v>137.30000000000001</v>
      </c>
      <c r="G12" s="104">
        <v>105.3</v>
      </c>
      <c r="H12" s="106">
        <v>150.4</v>
      </c>
      <c r="I12" s="83"/>
    </row>
    <row r="13" spans="2:9" ht="33" customHeight="1" x14ac:dyDescent="0.25">
      <c r="B13" s="99" t="s">
        <v>57</v>
      </c>
      <c r="C13" s="112">
        <v>441229</v>
      </c>
      <c r="D13" s="163">
        <v>225</v>
      </c>
      <c r="E13" s="112">
        <v>99122123</v>
      </c>
      <c r="F13" s="108">
        <v>99</v>
      </c>
      <c r="G13" s="108">
        <v>123</v>
      </c>
      <c r="H13" s="108">
        <v>121.4</v>
      </c>
      <c r="I13" s="83"/>
    </row>
    <row r="14" spans="2:9" ht="24" customHeight="1" x14ac:dyDescent="0.25">
      <c r="B14" s="97" t="s">
        <v>1</v>
      </c>
      <c r="C14" s="111"/>
      <c r="D14" s="163"/>
      <c r="E14" s="112"/>
      <c r="F14" s="108"/>
      <c r="G14" s="109"/>
      <c r="H14" s="110"/>
      <c r="I14" s="83"/>
    </row>
    <row r="15" spans="2:9" ht="24" customHeight="1" x14ac:dyDescent="0.25">
      <c r="B15" s="69" t="s">
        <v>51</v>
      </c>
      <c r="C15" s="103">
        <v>42639</v>
      </c>
      <c r="D15" s="162">
        <v>248</v>
      </c>
      <c r="E15" s="103">
        <v>10590910</v>
      </c>
      <c r="F15" s="105">
        <v>88.7</v>
      </c>
      <c r="G15" s="104">
        <v>115.9</v>
      </c>
      <c r="H15" s="106">
        <v>103.2</v>
      </c>
      <c r="I15" s="83"/>
    </row>
    <row r="16" spans="2:9" ht="24" customHeight="1" x14ac:dyDescent="0.25">
      <c r="B16" s="69" t="s">
        <v>52</v>
      </c>
      <c r="C16" s="103">
        <v>47108</v>
      </c>
      <c r="D16" s="162">
        <v>296</v>
      </c>
      <c r="E16" s="103">
        <v>13938556</v>
      </c>
      <c r="F16" s="105">
        <v>117.2</v>
      </c>
      <c r="G16" s="104">
        <v>118.4</v>
      </c>
      <c r="H16" s="106">
        <v>138.80000000000001</v>
      </c>
      <c r="I16" s="83"/>
    </row>
    <row r="17" spans="2:16" ht="33" customHeight="1" x14ac:dyDescent="0.25">
      <c r="B17" s="69" t="s">
        <v>54</v>
      </c>
      <c r="C17" s="103">
        <v>80876</v>
      </c>
      <c r="D17" s="162">
        <v>166</v>
      </c>
      <c r="E17" s="103">
        <v>13410873</v>
      </c>
      <c r="F17" s="105">
        <v>68.8</v>
      </c>
      <c r="G17" s="104">
        <v>109.9</v>
      </c>
      <c r="H17" s="106">
        <v>75.400000000000006</v>
      </c>
      <c r="I17" s="83"/>
    </row>
    <row r="18" spans="2:16" ht="24" customHeight="1" x14ac:dyDescent="0.25">
      <c r="B18" s="69" t="s">
        <v>55</v>
      </c>
      <c r="C18" s="103">
        <v>208981</v>
      </c>
      <c r="D18" s="162">
        <v>235</v>
      </c>
      <c r="E18" s="103">
        <v>49022313</v>
      </c>
      <c r="F18" s="105">
        <v>119.1</v>
      </c>
      <c r="G18" s="104">
        <v>128.4</v>
      </c>
      <c r="H18" s="106">
        <v>152.6</v>
      </c>
      <c r="I18" s="83"/>
    </row>
    <row r="19" spans="2:16" ht="24" customHeight="1" x14ac:dyDescent="0.25">
      <c r="B19" s="69" t="s">
        <v>56</v>
      </c>
      <c r="C19" s="103">
        <v>57301</v>
      </c>
      <c r="D19" s="162">
        <v>195</v>
      </c>
      <c r="E19" s="103">
        <v>11194555</v>
      </c>
      <c r="F19" s="105">
        <v>90.3</v>
      </c>
      <c r="G19" s="104">
        <v>110.2</v>
      </c>
      <c r="H19" s="106">
        <v>99.5</v>
      </c>
      <c r="I19" s="83"/>
    </row>
    <row r="20" spans="2:16" ht="24" customHeight="1" x14ac:dyDescent="0.25">
      <c r="B20" s="79" t="s">
        <v>37</v>
      </c>
      <c r="C20" s="103">
        <v>7242</v>
      </c>
      <c r="D20" s="162">
        <v>433</v>
      </c>
      <c r="E20" s="103">
        <v>3138237</v>
      </c>
      <c r="F20" s="105">
        <v>77.5</v>
      </c>
      <c r="G20" s="104">
        <v>119.9</v>
      </c>
      <c r="H20" s="106">
        <v>93</v>
      </c>
      <c r="I20" s="83"/>
    </row>
    <row r="21" spans="2:16" ht="24" customHeight="1" x14ac:dyDescent="0.25">
      <c r="B21" s="73" t="s">
        <v>1</v>
      </c>
      <c r="C21" s="103"/>
      <c r="D21" s="104"/>
      <c r="E21" s="103"/>
      <c r="F21" s="105"/>
      <c r="G21" s="104"/>
      <c r="H21" s="106"/>
      <c r="I21" s="83"/>
    </row>
    <row r="22" spans="2:16" ht="24" customHeight="1" x14ac:dyDescent="0.25">
      <c r="B22" s="74" t="s">
        <v>38</v>
      </c>
      <c r="C22" s="103">
        <v>5369</v>
      </c>
      <c r="D22" s="107">
        <v>456</v>
      </c>
      <c r="E22" s="103">
        <v>2450447</v>
      </c>
      <c r="F22" s="105">
        <v>71.7</v>
      </c>
      <c r="G22" s="104">
        <v>121.9</v>
      </c>
      <c r="H22" s="106">
        <v>87.4</v>
      </c>
      <c r="I22" s="83"/>
    </row>
    <row r="23" spans="2:16" s="55" customFormat="1" ht="24" customHeight="1" x14ac:dyDescent="0.25">
      <c r="B23" s="68" t="s">
        <v>59</v>
      </c>
      <c r="C23" s="103">
        <v>588112</v>
      </c>
      <c r="D23" s="107">
        <v>495</v>
      </c>
      <c r="E23" s="103">
        <v>291269188</v>
      </c>
      <c r="F23" s="105">
        <v>108.7</v>
      </c>
      <c r="G23" s="104">
        <v>138.30000000000001</v>
      </c>
      <c r="H23" s="106">
        <v>150.5</v>
      </c>
      <c r="I23" s="54"/>
      <c r="J23" s="55" t="e">
        <f>ROUND(C23/#REF!*100,1)</f>
        <v>#REF!</v>
      </c>
      <c r="K23" s="55" t="e">
        <f>ROUND(D23/#REF!*100,1)</f>
        <v>#REF!</v>
      </c>
      <c r="L23" s="55" t="e">
        <f>ROUND(E23/#REF!*100,1)</f>
        <v>#REF!</v>
      </c>
      <c r="M23" s="77" t="e">
        <f>F23-J23</f>
        <v>#REF!</v>
      </c>
      <c r="N23" s="77" t="e">
        <f>G23-K23</f>
        <v>#REF!</v>
      </c>
      <c r="O23" s="77" t="e">
        <f>H23-L23</f>
        <v>#REF!</v>
      </c>
    </row>
    <row r="24" spans="2:16" s="55" customFormat="1" ht="45.75" customHeight="1" x14ac:dyDescent="0.25">
      <c r="B24" s="75" t="s">
        <v>83</v>
      </c>
      <c r="C24" s="107">
        <v>3042561</v>
      </c>
      <c r="D24" s="104">
        <v>50.7</v>
      </c>
      <c r="E24" s="107">
        <v>154398415</v>
      </c>
      <c r="F24" s="108">
        <v>100.1</v>
      </c>
      <c r="G24" s="108">
        <v>125.8</v>
      </c>
      <c r="H24" s="108">
        <v>126.2</v>
      </c>
      <c r="I24" s="54"/>
      <c r="J24" s="55" t="e">
        <f>ROUND(C24/#REF!*100,1)</f>
        <v>#REF!</v>
      </c>
      <c r="K24" s="55" t="e">
        <f>ROUND(D24/#REF!*100,1)</f>
        <v>#REF!</v>
      </c>
      <c r="L24" s="55" t="e">
        <f>ROUND(E24/#REF!*100,1)</f>
        <v>#REF!</v>
      </c>
      <c r="M24" s="77" t="e">
        <f t="shared" ref="M24:O31" si="0">F24-J24</f>
        <v>#REF!</v>
      </c>
      <c r="N24" s="77" t="e">
        <f t="shared" si="0"/>
        <v>#REF!</v>
      </c>
      <c r="O24" s="77" t="e">
        <f t="shared" si="0"/>
        <v>#REF!</v>
      </c>
    </row>
    <row r="25" spans="2:16" s="55" customFormat="1" ht="24" customHeight="1" x14ac:dyDescent="0.25">
      <c r="B25" s="76" t="s">
        <v>81</v>
      </c>
      <c r="C25" s="111">
        <v>2658140</v>
      </c>
      <c r="D25" s="109">
        <v>52.7</v>
      </c>
      <c r="E25" s="112">
        <v>140177100</v>
      </c>
      <c r="F25" s="108">
        <v>101.5</v>
      </c>
      <c r="G25" s="109">
        <v>125.8</v>
      </c>
      <c r="H25" s="110">
        <v>127.6</v>
      </c>
      <c r="I25" s="54"/>
      <c r="J25" s="55" t="e">
        <f>ROUND(C25/#REF!*100,1)</f>
        <v>#REF!</v>
      </c>
      <c r="K25" s="55" t="e">
        <f>ROUND(D25/#REF!*100,1)</f>
        <v>#REF!</v>
      </c>
      <c r="L25" s="55" t="e">
        <f>ROUND(E25/#REF!*100,1)</f>
        <v>#REF!</v>
      </c>
      <c r="M25" s="77" t="e">
        <f t="shared" si="0"/>
        <v>#REF!</v>
      </c>
      <c r="N25" s="77" t="e">
        <f t="shared" si="0"/>
        <v>#REF!</v>
      </c>
      <c r="O25" s="77" t="e">
        <f t="shared" si="0"/>
        <v>#REF!</v>
      </c>
    </row>
    <row r="26" spans="2:16" s="55" customFormat="1" ht="24" customHeight="1" x14ac:dyDescent="0.25">
      <c r="B26" s="76" t="s">
        <v>82</v>
      </c>
      <c r="C26" s="111">
        <v>384421</v>
      </c>
      <c r="D26" s="109">
        <v>37</v>
      </c>
      <c r="E26" s="112">
        <v>14221315</v>
      </c>
      <c r="F26" s="108">
        <v>91.9</v>
      </c>
      <c r="G26" s="108">
        <v>123.7</v>
      </c>
      <c r="H26" s="108">
        <v>113.7</v>
      </c>
      <c r="I26" s="54"/>
      <c r="J26" s="55" t="e">
        <f>ROUND(C26/#REF!*100,1)</f>
        <v>#REF!</v>
      </c>
      <c r="K26" s="55" t="e">
        <f>ROUND(D26/#REF!*100,1)</f>
        <v>#REF!</v>
      </c>
      <c r="L26" s="55" t="e">
        <f>ROUND(E26/#REF!*100,1)</f>
        <v>#REF!</v>
      </c>
      <c r="M26" s="77" t="e">
        <f t="shared" si="0"/>
        <v>#REF!</v>
      </c>
      <c r="N26" s="77" t="e">
        <f t="shared" si="0"/>
        <v>#REF!</v>
      </c>
      <c r="O26" s="77" t="e">
        <f t="shared" si="0"/>
        <v>#REF!</v>
      </c>
    </row>
    <row r="27" spans="2:16" s="55" customFormat="1" ht="24" customHeight="1" x14ac:dyDescent="0.25">
      <c r="B27" s="100" t="s">
        <v>61</v>
      </c>
      <c r="C27" s="111">
        <v>6685884</v>
      </c>
      <c r="D27" s="109">
        <v>33.200000000000003</v>
      </c>
      <c r="E27" s="112">
        <v>221880003</v>
      </c>
      <c r="F27" s="108">
        <v>100.1</v>
      </c>
      <c r="G27" s="108">
        <v>92.5</v>
      </c>
      <c r="H27" s="108">
        <v>92.5</v>
      </c>
      <c r="I27" s="54"/>
      <c r="J27" s="55" t="e">
        <f>ROUND(C27/#REF!*100,1)</f>
        <v>#REF!</v>
      </c>
      <c r="K27" s="55" t="e">
        <f>ROUND(D27/#REF!*100,1)</f>
        <v>#REF!</v>
      </c>
      <c r="L27" s="55" t="e">
        <f>ROUND(E27/#REF!*100,1)</f>
        <v>#REF!</v>
      </c>
      <c r="M27" s="77" t="e">
        <f t="shared" si="0"/>
        <v>#REF!</v>
      </c>
      <c r="N27" s="77" t="e">
        <f t="shared" si="0"/>
        <v>#REF!</v>
      </c>
      <c r="O27" s="77" t="e">
        <f t="shared" si="0"/>
        <v>#REF!</v>
      </c>
    </row>
    <row r="28" spans="2:16" s="55" customFormat="1" ht="24" customHeight="1" x14ac:dyDescent="0.25">
      <c r="B28" s="75" t="s">
        <v>62</v>
      </c>
      <c r="C28" s="111" t="s">
        <v>63</v>
      </c>
      <c r="D28" s="109" t="s">
        <v>63</v>
      </c>
      <c r="E28" s="112">
        <v>5433106</v>
      </c>
      <c r="F28" s="111" t="s">
        <v>63</v>
      </c>
      <c r="G28" s="109" t="s">
        <v>63</v>
      </c>
      <c r="H28" s="110">
        <v>84.1</v>
      </c>
      <c r="I28" s="114"/>
      <c r="J28" s="149" t="e">
        <f>ROUND(C28/#REF!*100,1)</f>
        <v>#VALUE!</v>
      </c>
      <c r="K28" s="149" t="e">
        <f>ROUND(D28/#REF!*100,1)</f>
        <v>#VALUE!</v>
      </c>
      <c r="L28" s="149" t="e">
        <f>ROUND(E28/#REF!*100,1)</f>
        <v>#REF!</v>
      </c>
      <c r="M28" s="150" t="e">
        <f t="shared" si="0"/>
        <v>#VALUE!</v>
      </c>
      <c r="N28" s="150" t="e">
        <f t="shared" si="0"/>
        <v>#VALUE!</v>
      </c>
      <c r="O28" s="150" t="e">
        <f t="shared" si="0"/>
        <v>#REF!</v>
      </c>
      <c r="P28" s="149"/>
    </row>
    <row r="29" spans="2:16" s="55" customFormat="1" ht="24" customHeight="1" x14ac:dyDescent="0.25">
      <c r="B29" s="75" t="s">
        <v>64</v>
      </c>
      <c r="C29" s="111" t="s">
        <v>63</v>
      </c>
      <c r="D29" s="109" t="s">
        <v>63</v>
      </c>
      <c r="E29" s="112">
        <v>919284</v>
      </c>
      <c r="F29" s="111" t="s">
        <v>63</v>
      </c>
      <c r="G29" s="109" t="s">
        <v>63</v>
      </c>
      <c r="H29" s="110">
        <v>138.5</v>
      </c>
      <c r="I29" s="114"/>
      <c r="J29" s="149" t="e">
        <f>ROUND(C29/#REF!*100,1)</f>
        <v>#VALUE!</v>
      </c>
      <c r="K29" s="149" t="e">
        <f>ROUND(D29/#REF!*100,1)</f>
        <v>#VALUE!</v>
      </c>
      <c r="L29" s="149" t="e">
        <f>ROUND(E29/#REF!*100,1)</f>
        <v>#REF!</v>
      </c>
      <c r="M29" s="150" t="e">
        <f t="shared" si="0"/>
        <v>#VALUE!</v>
      </c>
      <c r="N29" s="150" t="e">
        <f t="shared" si="0"/>
        <v>#VALUE!</v>
      </c>
      <c r="O29" s="150" t="e">
        <f t="shared" si="0"/>
        <v>#REF!</v>
      </c>
      <c r="P29" s="149"/>
    </row>
    <row r="30" spans="2:16" s="55" customFormat="1" ht="24" customHeight="1" x14ac:dyDescent="0.25">
      <c r="B30" s="75" t="s">
        <v>65</v>
      </c>
      <c r="C30" s="111" t="s">
        <v>63</v>
      </c>
      <c r="D30" s="109" t="s">
        <v>63</v>
      </c>
      <c r="E30" s="112">
        <v>66294012</v>
      </c>
      <c r="F30" s="111" t="s">
        <v>63</v>
      </c>
      <c r="G30" s="109" t="s">
        <v>63</v>
      </c>
      <c r="H30" s="110">
        <v>143.4</v>
      </c>
      <c r="I30" s="114"/>
      <c r="J30" s="149" t="e">
        <f>ROUND(C30/#REF!*100,1)</f>
        <v>#VALUE!</v>
      </c>
      <c r="K30" s="149" t="e">
        <f>ROUND(D30/#REF!*100,1)</f>
        <v>#VALUE!</v>
      </c>
      <c r="L30" s="149" t="e">
        <f>ROUND(E30/#REF!*100,1)</f>
        <v>#REF!</v>
      </c>
      <c r="M30" s="150" t="e">
        <f t="shared" si="0"/>
        <v>#VALUE!</v>
      </c>
      <c r="N30" s="150" t="e">
        <f t="shared" si="0"/>
        <v>#VALUE!</v>
      </c>
      <c r="O30" s="150" t="e">
        <f t="shared" si="0"/>
        <v>#REF!</v>
      </c>
      <c r="P30" s="149"/>
    </row>
    <row r="31" spans="2:16" s="55" customFormat="1" ht="24" customHeight="1" x14ac:dyDescent="0.25">
      <c r="B31" s="75" t="s">
        <v>66</v>
      </c>
      <c r="C31" s="111" t="s">
        <v>63</v>
      </c>
      <c r="D31" s="109" t="s">
        <v>63</v>
      </c>
      <c r="E31" s="112">
        <v>65352538</v>
      </c>
      <c r="F31" s="111" t="s">
        <v>63</v>
      </c>
      <c r="G31" s="109" t="s">
        <v>63</v>
      </c>
      <c r="H31" s="110">
        <v>144.5</v>
      </c>
      <c r="I31" s="114"/>
      <c r="J31" s="149" t="e">
        <f>ROUND(C31/#REF!*100,1)</f>
        <v>#VALUE!</v>
      </c>
      <c r="K31" s="149" t="e">
        <f>ROUND(D31/#REF!*100,1)</f>
        <v>#VALUE!</v>
      </c>
      <c r="L31" s="149" t="e">
        <f>ROUND(E31/#REF!*100,1)</f>
        <v>#REF!</v>
      </c>
      <c r="M31" s="150" t="e">
        <f t="shared" si="0"/>
        <v>#VALUE!</v>
      </c>
      <c r="N31" s="150" t="e">
        <f t="shared" si="0"/>
        <v>#VALUE!</v>
      </c>
      <c r="O31" s="150" t="e">
        <f t="shared" si="0"/>
        <v>#REF!</v>
      </c>
      <c r="P31" s="149"/>
    </row>
    <row r="32" spans="2:16" s="19" customFormat="1" ht="24" customHeight="1" x14ac:dyDescent="0.25">
      <c r="B32" s="75" t="s">
        <v>68</v>
      </c>
      <c r="C32" s="111">
        <v>31223</v>
      </c>
      <c r="D32" s="109" t="s">
        <v>86</v>
      </c>
      <c r="E32" s="112" t="s">
        <v>86</v>
      </c>
      <c r="F32" s="108">
        <v>160.19999999999999</v>
      </c>
      <c r="G32" s="109" t="s">
        <v>86</v>
      </c>
      <c r="H32" s="108" t="s">
        <v>86</v>
      </c>
      <c r="I32" s="82"/>
      <c r="J32" s="55"/>
      <c r="K32" s="55"/>
      <c r="L32" s="55"/>
      <c r="M32" s="77"/>
      <c r="N32" s="77"/>
      <c r="O32" s="77"/>
    </row>
    <row r="33" spans="3:15" s="55" customFormat="1" ht="16.5" customHeight="1" x14ac:dyDescent="0.2">
      <c r="C33" s="37"/>
      <c r="D33" s="51"/>
      <c r="E33" s="37"/>
      <c r="F33" s="50"/>
      <c r="G33" s="50"/>
      <c r="H33" s="50"/>
      <c r="M33" s="77"/>
      <c r="N33" s="77"/>
      <c r="O33" s="77"/>
    </row>
    <row r="34" spans="3:15" s="55" customFormat="1" ht="16.5" customHeight="1" x14ac:dyDescent="0.2">
      <c r="C34" s="37"/>
      <c r="D34" s="51"/>
      <c r="E34" s="37"/>
      <c r="F34" s="50"/>
      <c r="G34" s="50"/>
      <c r="H34" s="50"/>
      <c r="M34" s="77"/>
      <c r="N34" s="77"/>
      <c r="O34" s="77"/>
    </row>
    <row r="36" spans="3:15" x14ac:dyDescent="0.2">
      <c r="C36" s="151"/>
      <c r="D36" s="151"/>
      <c r="E36" s="151"/>
    </row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7"/>
  <sheetViews>
    <sheetView zoomScaleNormal="100" zoomScaleSheetLayoutView="100" workbookViewId="0">
      <selection activeCell="B1" sqref="B1:H35"/>
    </sheetView>
  </sheetViews>
  <sheetFormatPr defaultRowHeight="12.75" x14ac:dyDescent="0.2"/>
  <cols>
    <col min="1" max="1" width="2.28515625" style="84" customWidth="1"/>
    <col min="2" max="2" width="31.140625" style="84" customWidth="1"/>
    <col min="3" max="3" width="13.5703125" style="84" customWidth="1"/>
    <col min="4" max="4" width="11.140625" style="84" customWidth="1"/>
    <col min="5" max="5" width="12.5703125" style="84" bestFit="1" customWidth="1"/>
    <col min="6" max="6" width="12.85546875" style="84" customWidth="1"/>
    <col min="7" max="7" width="9.85546875" style="84" customWidth="1"/>
    <col min="8" max="8" width="12.85546875" style="84" customWidth="1"/>
    <col min="9" max="9" width="8" style="84" customWidth="1"/>
    <col min="10" max="11" width="0" style="84" hidden="1" customWidth="1"/>
    <col min="12" max="12" width="10.42578125" style="84" hidden="1" customWidth="1"/>
    <col min="13" max="16" width="0" style="84" hidden="1" customWidth="1"/>
    <col min="17" max="16384" width="9.140625" style="84"/>
  </cols>
  <sheetData>
    <row r="1" spans="2:15" s="168" customFormat="1" ht="15.75" x14ac:dyDescent="0.25">
      <c r="B1" s="167"/>
      <c r="H1" s="169">
        <v>73</v>
      </c>
    </row>
    <row r="2" spans="2:15" ht="20.25" customHeight="1" x14ac:dyDescent="0.2">
      <c r="B2" s="85" t="s">
        <v>99</v>
      </c>
      <c r="C2" s="1"/>
      <c r="I2" s="92"/>
    </row>
    <row r="3" spans="2:15" ht="44.25" customHeight="1" x14ac:dyDescent="0.2">
      <c r="B3" s="174" t="s">
        <v>0</v>
      </c>
      <c r="C3" s="176" t="s">
        <v>2</v>
      </c>
      <c r="D3" s="177" t="s">
        <v>3</v>
      </c>
      <c r="E3" s="177" t="s">
        <v>4</v>
      </c>
      <c r="F3" s="63" t="s">
        <v>73</v>
      </c>
      <c r="G3" s="64" t="s">
        <v>5</v>
      </c>
      <c r="H3" s="64" t="s">
        <v>6</v>
      </c>
    </row>
    <row r="4" spans="2:15" ht="33" customHeight="1" x14ac:dyDescent="0.2">
      <c r="B4" s="175"/>
      <c r="C4" s="176"/>
      <c r="D4" s="177"/>
      <c r="E4" s="178"/>
      <c r="F4" s="179" t="s">
        <v>85</v>
      </c>
      <c r="G4" s="180"/>
      <c r="H4" s="180"/>
    </row>
    <row r="5" spans="2:15" ht="12" customHeight="1" x14ac:dyDescent="0.2">
      <c r="B5" s="2"/>
      <c r="C5" s="3"/>
      <c r="D5" s="4"/>
      <c r="E5" s="5"/>
      <c r="F5" s="6"/>
      <c r="G5" s="6"/>
      <c r="H5" s="7"/>
    </row>
    <row r="6" spans="2:15" s="1" customFormat="1" ht="24" customHeight="1" x14ac:dyDescent="0.25">
      <c r="B6" s="65" t="s">
        <v>7</v>
      </c>
      <c r="C6" s="103">
        <v>6834810</v>
      </c>
      <c r="D6" s="104">
        <v>38.4</v>
      </c>
      <c r="E6" s="103">
        <v>262298213</v>
      </c>
      <c r="F6" s="105">
        <v>99.7</v>
      </c>
      <c r="G6" s="104">
        <v>108.8</v>
      </c>
      <c r="H6" s="106">
        <v>108.5</v>
      </c>
      <c r="I6" s="52"/>
      <c r="J6" s="1">
        <f t="shared" ref="J6:J27" si="0">ROUND(C6/C50*100,1)</f>
        <v>82.1</v>
      </c>
      <c r="K6" s="1">
        <f t="shared" ref="K6:K27" si="1">ROUND(D6/D50*100,1)</f>
        <v>118.9</v>
      </c>
      <c r="L6" s="1">
        <f t="shared" ref="L6:L27" si="2">ROUND(E6/E50*100,1)</f>
        <v>97.4</v>
      </c>
      <c r="M6" s="11">
        <f>F6-J6</f>
        <v>17.600000000000009</v>
      </c>
      <c r="N6" s="11">
        <f>G6-K6</f>
        <v>-10.100000000000009</v>
      </c>
      <c r="O6" s="11">
        <f>H6-L6</f>
        <v>11.099999999999994</v>
      </c>
    </row>
    <row r="7" spans="2:15" s="1" customFormat="1" ht="33" customHeight="1" x14ac:dyDescent="0.25">
      <c r="B7" s="70" t="s">
        <v>8</v>
      </c>
      <c r="C7" s="103">
        <v>6235499</v>
      </c>
      <c r="D7" s="104">
        <v>36.200000000000003</v>
      </c>
      <c r="E7" s="103">
        <v>225414972</v>
      </c>
      <c r="F7" s="105">
        <v>100.5</v>
      </c>
      <c r="G7" s="104">
        <v>104.6</v>
      </c>
      <c r="H7" s="106">
        <v>105</v>
      </c>
      <c r="I7" s="52"/>
      <c r="J7" s="1">
        <f t="shared" si="0"/>
        <v>78.8</v>
      </c>
      <c r="K7" s="1">
        <f t="shared" si="1"/>
        <v>114.9</v>
      </c>
      <c r="L7" s="1">
        <f t="shared" si="2"/>
        <v>90.5</v>
      </c>
      <c r="M7" s="11">
        <f t="shared" ref="M7:O22" si="3">F7-J7</f>
        <v>21.700000000000003</v>
      </c>
      <c r="N7" s="11">
        <f t="shared" si="3"/>
        <v>-10.300000000000011</v>
      </c>
      <c r="O7" s="11">
        <f t="shared" si="3"/>
        <v>14.5</v>
      </c>
    </row>
    <row r="8" spans="2:15" s="1" customFormat="1" ht="24" customHeight="1" x14ac:dyDescent="0.25">
      <c r="B8" s="71" t="s">
        <v>9</v>
      </c>
      <c r="C8" s="103">
        <v>5433045</v>
      </c>
      <c r="D8" s="104">
        <v>37.1</v>
      </c>
      <c r="E8" s="103">
        <v>201358631</v>
      </c>
      <c r="F8" s="105">
        <v>100.7</v>
      </c>
      <c r="G8" s="104">
        <v>104.2</v>
      </c>
      <c r="H8" s="106">
        <v>104.8</v>
      </c>
      <c r="I8" s="52"/>
      <c r="J8" s="1">
        <f t="shared" si="0"/>
        <v>83.8</v>
      </c>
      <c r="K8" s="1">
        <f t="shared" si="1"/>
        <v>114.5</v>
      </c>
      <c r="L8" s="1">
        <f t="shared" si="2"/>
        <v>96</v>
      </c>
      <c r="M8" s="11">
        <f t="shared" si="3"/>
        <v>16.900000000000006</v>
      </c>
      <c r="N8" s="11">
        <f t="shared" si="3"/>
        <v>-10.299999999999997</v>
      </c>
      <c r="O8" s="11">
        <f t="shared" si="3"/>
        <v>8.7999999999999972</v>
      </c>
    </row>
    <row r="9" spans="2:15" s="1" customFormat="1" ht="24" customHeight="1" x14ac:dyDescent="0.25">
      <c r="B9" s="66" t="s">
        <v>10</v>
      </c>
      <c r="C9" s="103">
        <v>2048652</v>
      </c>
      <c r="D9" s="104">
        <v>43.2</v>
      </c>
      <c r="E9" s="103">
        <v>88560187</v>
      </c>
      <c r="F9" s="105">
        <v>99.9</v>
      </c>
      <c r="G9" s="104">
        <v>102.6</v>
      </c>
      <c r="H9" s="106">
        <v>102.7</v>
      </c>
      <c r="I9" s="52"/>
      <c r="J9" s="1">
        <f t="shared" si="0"/>
        <v>92.4</v>
      </c>
      <c r="K9" s="1">
        <f t="shared" si="1"/>
        <v>109.4</v>
      </c>
      <c r="L9" s="1">
        <f t="shared" si="2"/>
        <v>101</v>
      </c>
      <c r="M9" s="11">
        <f t="shared" si="3"/>
        <v>7.5</v>
      </c>
      <c r="N9" s="11">
        <f t="shared" si="3"/>
        <v>-6.8000000000000114</v>
      </c>
      <c r="O9" s="11">
        <f t="shared" si="3"/>
        <v>1.7000000000000028</v>
      </c>
    </row>
    <row r="10" spans="2:15" s="1" customFormat="1" ht="24" customHeight="1" x14ac:dyDescent="0.25">
      <c r="B10" s="72" t="s">
        <v>11</v>
      </c>
      <c r="C10" s="103">
        <v>1615728</v>
      </c>
      <c r="D10" s="104">
        <v>44.9</v>
      </c>
      <c r="E10" s="103">
        <v>72576824</v>
      </c>
      <c r="F10" s="105">
        <v>92.2</v>
      </c>
      <c r="G10" s="104">
        <v>102.7</v>
      </c>
      <c r="H10" s="105">
        <v>94.8</v>
      </c>
      <c r="I10" s="52"/>
      <c r="J10" s="1">
        <f t="shared" si="0"/>
        <v>87.3</v>
      </c>
      <c r="K10" s="1">
        <f t="shared" si="1"/>
        <v>109</v>
      </c>
      <c r="L10" s="1">
        <f t="shared" si="2"/>
        <v>95.1</v>
      </c>
      <c r="M10" s="11">
        <f t="shared" si="3"/>
        <v>4.9000000000000057</v>
      </c>
      <c r="N10" s="11">
        <f t="shared" si="3"/>
        <v>-6.2999999999999972</v>
      </c>
      <c r="O10" s="11">
        <f t="shared" si="3"/>
        <v>-0.29999999999999716</v>
      </c>
    </row>
    <row r="11" spans="2:15" s="1" customFormat="1" ht="24" customHeight="1" x14ac:dyDescent="0.25">
      <c r="B11" s="72" t="s">
        <v>12</v>
      </c>
      <c r="C11" s="103">
        <v>432924</v>
      </c>
      <c r="D11" s="104">
        <v>36.9</v>
      </c>
      <c r="E11" s="103">
        <v>15983363</v>
      </c>
      <c r="F11" s="105">
        <v>145.19999999999999</v>
      </c>
      <c r="G11" s="104">
        <v>113.5</v>
      </c>
      <c r="H11" s="105">
        <v>165.1</v>
      </c>
      <c r="I11" s="52"/>
      <c r="J11" s="1">
        <f t="shared" si="0"/>
        <v>117.9</v>
      </c>
      <c r="K11" s="1">
        <f t="shared" si="1"/>
        <v>119</v>
      </c>
      <c r="L11" s="1">
        <f t="shared" si="2"/>
        <v>140.30000000000001</v>
      </c>
      <c r="M11" s="11">
        <f t="shared" si="3"/>
        <v>27.299999999999983</v>
      </c>
      <c r="N11" s="11">
        <f t="shared" si="3"/>
        <v>-5.5</v>
      </c>
      <c r="O11" s="11">
        <f t="shared" si="3"/>
        <v>24.799999999999983</v>
      </c>
    </row>
    <row r="12" spans="2:15" s="1" customFormat="1" ht="24" customHeight="1" x14ac:dyDescent="0.25">
      <c r="B12" s="66" t="s">
        <v>13</v>
      </c>
      <c r="C12" s="103">
        <v>727066</v>
      </c>
      <c r="D12" s="104">
        <v>28.4</v>
      </c>
      <c r="E12" s="103">
        <v>20679971</v>
      </c>
      <c r="F12" s="105">
        <v>106.4</v>
      </c>
      <c r="G12" s="104">
        <v>105.2</v>
      </c>
      <c r="H12" s="106">
        <v>112.2</v>
      </c>
      <c r="I12" s="52"/>
      <c r="J12" s="1">
        <f t="shared" si="0"/>
        <v>51.4</v>
      </c>
      <c r="K12" s="1">
        <f t="shared" si="1"/>
        <v>117.8</v>
      </c>
      <c r="L12" s="1">
        <f t="shared" si="2"/>
        <v>60.7</v>
      </c>
      <c r="M12" s="11">
        <f t="shared" si="3"/>
        <v>55.000000000000007</v>
      </c>
      <c r="N12" s="11">
        <f t="shared" si="3"/>
        <v>-12.599999999999994</v>
      </c>
      <c r="O12" s="11">
        <f t="shared" si="3"/>
        <v>51.5</v>
      </c>
    </row>
    <row r="13" spans="2:15" s="1" customFormat="1" ht="24" customHeight="1" x14ac:dyDescent="0.25">
      <c r="B13" s="66" t="s">
        <v>14</v>
      </c>
      <c r="C13" s="103">
        <v>847808</v>
      </c>
      <c r="D13" s="104">
        <v>36</v>
      </c>
      <c r="E13" s="103">
        <v>30526023</v>
      </c>
      <c r="F13" s="105">
        <v>111.2</v>
      </c>
      <c r="G13" s="104">
        <v>107.1</v>
      </c>
      <c r="H13" s="106">
        <v>119.2</v>
      </c>
      <c r="I13" s="52"/>
      <c r="J13" s="1">
        <f t="shared" si="0"/>
        <v>76.2</v>
      </c>
      <c r="K13" s="1">
        <f t="shared" si="1"/>
        <v>111.8</v>
      </c>
      <c r="L13" s="1">
        <f t="shared" si="2"/>
        <v>85.2</v>
      </c>
      <c r="M13" s="11">
        <f t="shared" si="3"/>
        <v>35</v>
      </c>
      <c r="N13" s="11">
        <f t="shared" si="3"/>
        <v>-4.7000000000000028</v>
      </c>
      <c r="O13" s="11">
        <f t="shared" si="3"/>
        <v>34</v>
      </c>
    </row>
    <row r="14" spans="2:15" s="1" customFormat="1" ht="24" customHeight="1" x14ac:dyDescent="0.25">
      <c r="B14" s="72" t="s">
        <v>15</v>
      </c>
      <c r="C14" s="103">
        <v>111766</v>
      </c>
      <c r="D14" s="104">
        <v>42.2</v>
      </c>
      <c r="E14" s="103">
        <v>4714364</v>
      </c>
      <c r="F14" s="105">
        <v>57.8</v>
      </c>
      <c r="G14" s="104">
        <v>110.2</v>
      </c>
      <c r="H14" s="106">
        <v>63.7</v>
      </c>
      <c r="I14" s="52"/>
      <c r="J14" s="1">
        <f t="shared" si="0"/>
        <v>77.3</v>
      </c>
      <c r="K14" s="1">
        <f t="shared" si="1"/>
        <v>110.5</v>
      </c>
      <c r="L14" s="1">
        <f t="shared" si="2"/>
        <v>85.3</v>
      </c>
      <c r="M14" s="11">
        <f t="shared" si="3"/>
        <v>-19.5</v>
      </c>
      <c r="N14" s="11">
        <f t="shared" si="3"/>
        <v>-0.29999999999999716</v>
      </c>
      <c r="O14" s="11">
        <f t="shared" si="3"/>
        <v>-21.599999999999994</v>
      </c>
    </row>
    <row r="15" spans="2:15" s="1" customFormat="1" ht="24" customHeight="1" x14ac:dyDescent="0.25">
      <c r="B15" s="72" t="s">
        <v>16</v>
      </c>
      <c r="C15" s="103">
        <v>736042</v>
      </c>
      <c r="D15" s="104">
        <v>35.1</v>
      </c>
      <c r="E15" s="103">
        <v>25811659</v>
      </c>
      <c r="F15" s="105">
        <v>129.4</v>
      </c>
      <c r="G15" s="104">
        <v>109.7</v>
      </c>
      <c r="H15" s="106">
        <v>141.80000000000001</v>
      </c>
      <c r="I15" s="52"/>
      <c r="J15" s="1">
        <f t="shared" si="0"/>
        <v>76</v>
      </c>
      <c r="K15" s="1">
        <f t="shared" si="1"/>
        <v>112.1</v>
      </c>
      <c r="L15" s="1">
        <f t="shared" si="2"/>
        <v>85.2</v>
      </c>
      <c r="M15" s="11">
        <f t="shared" si="3"/>
        <v>53.400000000000006</v>
      </c>
      <c r="N15" s="11">
        <f t="shared" si="3"/>
        <v>-2.3999999999999915</v>
      </c>
      <c r="O15" s="11">
        <f t="shared" si="3"/>
        <v>56.600000000000009</v>
      </c>
    </row>
    <row r="16" spans="2:15" s="1" customFormat="1" ht="24" customHeight="1" x14ac:dyDescent="0.25">
      <c r="B16" s="66" t="s">
        <v>17</v>
      </c>
      <c r="C16" s="103">
        <v>463370</v>
      </c>
      <c r="D16" s="104">
        <v>28.3</v>
      </c>
      <c r="E16" s="103">
        <v>13108140</v>
      </c>
      <c r="F16" s="105">
        <v>103.3</v>
      </c>
      <c r="G16" s="104">
        <v>107.6</v>
      </c>
      <c r="H16" s="106">
        <v>111.1</v>
      </c>
      <c r="I16" s="52"/>
      <c r="J16" s="1">
        <f t="shared" si="0"/>
        <v>85.9</v>
      </c>
      <c r="K16" s="1">
        <f t="shared" si="1"/>
        <v>115</v>
      </c>
      <c r="L16" s="1">
        <f t="shared" si="2"/>
        <v>99</v>
      </c>
      <c r="M16" s="11">
        <f t="shared" si="3"/>
        <v>17.399999999999991</v>
      </c>
      <c r="N16" s="11">
        <f t="shared" si="3"/>
        <v>-7.4000000000000057</v>
      </c>
      <c r="O16" s="11">
        <f t="shared" si="3"/>
        <v>12.099999999999994</v>
      </c>
    </row>
    <row r="17" spans="2:15" s="1" customFormat="1" ht="24" customHeight="1" x14ac:dyDescent="0.25">
      <c r="B17" s="66" t="s">
        <v>18</v>
      </c>
      <c r="C17" s="103">
        <v>1346149</v>
      </c>
      <c r="D17" s="104">
        <v>36</v>
      </c>
      <c r="E17" s="103">
        <v>48484310</v>
      </c>
      <c r="F17" s="105">
        <v>92.8</v>
      </c>
      <c r="G17" s="104">
        <v>104</v>
      </c>
      <c r="H17" s="106">
        <v>96.7</v>
      </c>
      <c r="I17" s="52"/>
      <c r="J17" s="1">
        <f t="shared" si="0"/>
        <v>112.7</v>
      </c>
      <c r="K17" s="1">
        <f t="shared" si="1"/>
        <v>110.1</v>
      </c>
      <c r="L17" s="1">
        <f t="shared" si="2"/>
        <v>124.2</v>
      </c>
      <c r="M17" s="11">
        <f t="shared" si="3"/>
        <v>-19.900000000000006</v>
      </c>
      <c r="N17" s="11">
        <f t="shared" si="3"/>
        <v>-6.0999999999999943</v>
      </c>
      <c r="O17" s="11">
        <f t="shared" si="3"/>
        <v>-27.5</v>
      </c>
    </row>
    <row r="18" spans="2:15" s="1" customFormat="1" ht="24" customHeight="1" x14ac:dyDescent="0.25">
      <c r="B18" s="72" t="s">
        <v>19</v>
      </c>
      <c r="C18" s="103">
        <v>1168805</v>
      </c>
      <c r="D18" s="104">
        <v>36.700000000000003</v>
      </c>
      <c r="E18" s="103">
        <v>42884208</v>
      </c>
      <c r="F18" s="105">
        <v>94.2</v>
      </c>
      <c r="G18" s="104">
        <v>102.8</v>
      </c>
      <c r="H18" s="106">
        <v>97</v>
      </c>
      <c r="I18" s="52"/>
      <c r="J18" s="1">
        <f t="shared" si="0"/>
        <v>108.6</v>
      </c>
      <c r="K18" s="1">
        <f t="shared" si="1"/>
        <v>110.2</v>
      </c>
      <c r="L18" s="1">
        <f t="shared" si="2"/>
        <v>119.6</v>
      </c>
      <c r="M18" s="11">
        <f t="shared" si="3"/>
        <v>-14.399999999999991</v>
      </c>
      <c r="N18" s="11">
        <f t="shared" si="3"/>
        <v>-7.4000000000000057</v>
      </c>
      <c r="O18" s="11">
        <f t="shared" si="3"/>
        <v>-22.599999999999994</v>
      </c>
    </row>
    <row r="19" spans="2:15" s="1" customFormat="1" ht="24" customHeight="1" x14ac:dyDescent="0.25">
      <c r="B19" s="72" t="s">
        <v>20</v>
      </c>
      <c r="C19" s="103">
        <v>177344</v>
      </c>
      <c r="D19" s="104">
        <v>31.6</v>
      </c>
      <c r="E19" s="103">
        <v>5600102</v>
      </c>
      <c r="F19" s="105">
        <v>84.5</v>
      </c>
      <c r="G19" s="104">
        <v>112.1</v>
      </c>
      <c r="H19" s="106">
        <v>94.7</v>
      </c>
      <c r="I19" s="52"/>
      <c r="J19" s="1">
        <f t="shared" si="0"/>
        <v>150</v>
      </c>
      <c r="K19" s="1">
        <f t="shared" si="1"/>
        <v>117.9</v>
      </c>
      <c r="L19" s="1">
        <f t="shared" si="2"/>
        <v>176.4</v>
      </c>
      <c r="M19" s="11">
        <f t="shared" si="3"/>
        <v>-65.5</v>
      </c>
      <c r="N19" s="11">
        <f t="shared" si="3"/>
        <v>-5.8000000000000114</v>
      </c>
      <c r="O19" s="11">
        <f t="shared" si="3"/>
        <v>-81.7</v>
      </c>
    </row>
    <row r="20" spans="2:15" s="1" customFormat="1" ht="24" customHeight="1" x14ac:dyDescent="0.25">
      <c r="B20" s="66" t="s">
        <v>21</v>
      </c>
      <c r="C20" s="103">
        <v>802454</v>
      </c>
      <c r="D20" s="104">
        <v>30</v>
      </c>
      <c r="E20" s="103">
        <v>24056341</v>
      </c>
      <c r="F20" s="105">
        <v>99</v>
      </c>
      <c r="G20" s="104">
        <v>108.3</v>
      </c>
      <c r="H20" s="106">
        <v>107.3</v>
      </c>
      <c r="I20" s="52"/>
      <c r="J20" s="1">
        <f t="shared" si="0"/>
        <v>55.9</v>
      </c>
      <c r="K20" s="1">
        <f t="shared" si="1"/>
        <v>109.9</v>
      </c>
      <c r="L20" s="1">
        <f t="shared" si="2"/>
        <v>61.4</v>
      </c>
      <c r="M20" s="11">
        <f t="shared" si="3"/>
        <v>43.1</v>
      </c>
      <c r="N20" s="11">
        <f t="shared" si="3"/>
        <v>-1.6000000000000085</v>
      </c>
      <c r="O20" s="11">
        <f t="shared" si="3"/>
        <v>45.9</v>
      </c>
    </row>
    <row r="21" spans="2:15" s="1" customFormat="1" ht="24" customHeight="1" x14ac:dyDescent="0.25">
      <c r="B21" s="72" t="s">
        <v>19</v>
      </c>
      <c r="C21" s="103">
        <v>59833</v>
      </c>
      <c r="D21" s="104">
        <v>32.4</v>
      </c>
      <c r="E21" s="103">
        <v>1938443</v>
      </c>
      <c r="F21" s="105">
        <v>58.5</v>
      </c>
      <c r="G21" s="104">
        <v>104.9</v>
      </c>
      <c r="H21" s="106">
        <v>61.3</v>
      </c>
      <c r="I21" s="52"/>
      <c r="J21" s="1">
        <f t="shared" si="0"/>
        <v>91.2</v>
      </c>
      <c r="K21" s="1">
        <f t="shared" si="1"/>
        <v>106.6</v>
      </c>
      <c r="L21" s="1">
        <f t="shared" si="2"/>
        <v>97.2</v>
      </c>
      <c r="M21" s="11">
        <f t="shared" si="3"/>
        <v>-32.700000000000003</v>
      </c>
      <c r="N21" s="11">
        <f t="shared" si="3"/>
        <v>-1.6999999999999886</v>
      </c>
      <c r="O21" s="11">
        <f t="shared" si="3"/>
        <v>-35.900000000000006</v>
      </c>
    </row>
    <row r="22" spans="2:15" s="1" customFormat="1" ht="24" customHeight="1" x14ac:dyDescent="0.25">
      <c r="B22" s="72" t="s">
        <v>20</v>
      </c>
      <c r="C22" s="103">
        <v>742621</v>
      </c>
      <c r="D22" s="104">
        <v>29.8</v>
      </c>
      <c r="E22" s="103">
        <v>22117898</v>
      </c>
      <c r="F22" s="105">
        <v>104.9</v>
      </c>
      <c r="G22" s="104">
        <v>109.6</v>
      </c>
      <c r="H22" s="106">
        <v>114.9</v>
      </c>
      <c r="I22" s="52"/>
      <c r="J22" s="1">
        <f t="shared" si="0"/>
        <v>54.2</v>
      </c>
      <c r="K22" s="1">
        <f t="shared" si="1"/>
        <v>110</v>
      </c>
      <c r="L22" s="1">
        <f t="shared" si="2"/>
        <v>59.5</v>
      </c>
      <c r="M22" s="11">
        <f t="shared" si="3"/>
        <v>50.7</v>
      </c>
      <c r="N22" s="11">
        <f t="shared" si="3"/>
        <v>-0.40000000000000568</v>
      </c>
      <c r="O22" s="11">
        <f t="shared" si="3"/>
        <v>55.400000000000006</v>
      </c>
    </row>
    <row r="23" spans="2:15" s="1" customFormat="1" ht="24" customHeight="1" x14ac:dyDescent="0.25">
      <c r="B23" s="66" t="s">
        <v>22</v>
      </c>
      <c r="C23" s="103">
        <v>78399</v>
      </c>
      <c r="D23" s="104">
        <v>14.4</v>
      </c>
      <c r="E23" s="103">
        <v>1126208</v>
      </c>
      <c r="F23" s="105">
        <v>140.5</v>
      </c>
      <c r="G23" s="104">
        <v>132.1</v>
      </c>
      <c r="H23" s="106">
        <v>185</v>
      </c>
      <c r="I23" s="52"/>
      <c r="J23" s="1">
        <f t="shared" si="0"/>
        <v>116.1</v>
      </c>
      <c r="K23" s="1">
        <f t="shared" si="1"/>
        <v>134.6</v>
      </c>
      <c r="L23" s="1">
        <f t="shared" si="2"/>
        <v>156.19999999999999</v>
      </c>
      <c r="M23" s="11">
        <f t="shared" ref="M23:O27" si="4">F23-J23</f>
        <v>24.400000000000006</v>
      </c>
      <c r="N23" s="11">
        <f t="shared" si="4"/>
        <v>-2.5</v>
      </c>
      <c r="O23" s="11">
        <f t="shared" si="4"/>
        <v>28.800000000000011</v>
      </c>
    </row>
    <row r="24" spans="2:15" s="1" customFormat="1" ht="24" customHeight="1" x14ac:dyDescent="0.25">
      <c r="B24" s="66" t="s">
        <v>23</v>
      </c>
      <c r="C24" s="103">
        <v>21955</v>
      </c>
      <c r="D24" s="104">
        <v>17.2</v>
      </c>
      <c r="E24" s="103">
        <v>376557</v>
      </c>
      <c r="F24" s="105">
        <v>84.6</v>
      </c>
      <c r="G24" s="104">
        <v>131.30000000000001</v>
      </c>
      <c r="H24" s="106">
        <v>111.1</v>
      </c>
      <c r="I24" s="52"/>
      <c r="J24" s="1">
        <f t="shared" si="0"/>
        <v>554.70000000000005</v>
      </c>
      <c r="K24" s="1">
        <f t="shared" si="1"/>
        <v>96.1</v>
      </c>
      <c r="L24" s="1">
        <f t="shared" si="2"/>
        <v>532.9</v>
      </c>
      <c r="M24" s="11">
        <f t="shared" si="4"/>
        <v>-470.1</v>
      </c>
      <c r="N24" s="11">
        <f t="shared" si="4"/>
        <v>35.200000000000017</v>
      </c>
      <c r="O24" s="11">
        <f t="shared" si="4"/>
        <v>-421.79999999999995</v>
      </c>
    </row>
    <row r="25" spans="2:15" s="1" customFormat="1" ht="24" customHeight="1" x14ac:dyDescent="0.25">
      <c r="B25" s="66" t="s">
        <v>24</v>
      </c>
      <c r="C25" s="103">
        <v>2390</v>
      </c>
      <c r="D25" s="104">
        <v>10.6</v>
      </c>
      <c r="E25" s="103">
        <v>25234</v>
      </c>
      <c r="F25" s="105">
        <v>45.2</v>
      </c>
      <c r="G25" s="104">
        <v>84.8</v>
      </c>
      <c r="H25" s="106">
        <v>38.1</v>
      </c>
      <c r="I25" s="52"/>
      <c r="J25" s="1">
        <f t="shared" si="0"/>
        <v>183</v>
      </c>
      <c r="K25" s="1">
        <f t="shared" si="1"/>
        <v>46.5</v>
      </c>
      <c r="L25" s="1">
        <f t="shared" si="2"/>
        <v>84.9</v>
      </c>
      <c r="M25" s="11">
        <f t="shared" si="4"/>
        <v>-137.80000000000001</v>
      </c>
      <c r="N25" s="11">
        <f t="shared" si="4"/>
        <v>38.299999999999997</v>
      </c>
      <c r="O25" s="11">
        <f t="shared" si="4"/>
        <v>-46.800000000000004</v>
      </c>
    </row>
    <row r="26" spans="2:15" s="1" customFormat="1" ht="24" customHeight="1" x14ac:dyDescent="0.25">
      <c r="B26" s="66" t="s">
        <v>25</v>
      </c>
      <c r="C26" s="103">
        <v>496567</v>
      </c>
      <c r="D26" s="104">
        <v>71.2</v>
      </c>
      <c r="E26" s="103">
        <v>35355242</v>
      </c>
      <c r="F26" s="105">
        <v>88</v>
      </c>
      <c r="G26" s="104">
        <v>153.80000000000001</v>
      </c>
      <c r="H26" s="106">
        <v>135.30000000000001</v>
      </c>
      <c r="I26" s="52"/>
      <c r="J26" s="1">
        <f t="shared" si="0"/>
        <v>146.30000000000001</v>
      </c>
      <c r="K26" s="1">
        <f t="shared" si="1"/>
        <v>124.3</v>
      </c>
      <c r="L26" s="1">
        <f t="shared" si="2"/>
        <v>181.7</v>
      </c>
      <c r="M26" s="11">
        <f t="shared" si="4"/>
        <v>-58.300000000000011</v>
      </c>
      <c r="N26" s="11">
        <f t="shared" si="4"/>
        <v>29.500000000000014</v>
      </c>
      <c r="O26" s="11">
        <f t="shared" si="4"/>
        <v>-46.399999999999977</v>
      </c>
    </row>
    <row r="27" spans="2:15" s="1" customFormat="1" ht="33" customHeight="1" x14ac:dyDescent="0.25">
      <c r="B27" s="66" t="s">
        <v>75</v>
      </c>
      <c r="C27" s="103">
        <v>68029</v>
      </c>
      <c r="D27" s="104">
        <v>24.6</v>
      </c>
      <c r="E27" s="103">
        <v>1672584</v>
      </c>
      <c r="F27" s="105">
        <v>80.599999999999994</v>
      </c>
      <c r="G27" s="104">
        <v>133.69999999999999</v>
      </c>
      <c r="H27" s="106">
        <v>107.7</v>
      </c>
      <c r="I27" s="52"/>
      <c r="J27" s="1">
        <f t="shared" si="0"/>
        <v>209.3</v>
      </c>
      <c r="K27" s="1">
        <f t="shared" si="1"/>
        <v>120.6</v>
      </c>
      <c r="L27" s="1">
        <f t="shared" si="2"/>
        <v>252</v>
      </c>
      <c r="M27" s="11">
        <f t="shared" si="4"/>
        <v>-128.70000000000002</v>
      </c>
      <c r="N27" s="11">
        <f t="shared" si="4"/>
        <v>13.099999999999994</v>
      </c>
      <c r="O27" s="11">
        <f t="shared" si="4"/>
        <v>-144.30000000000001</v>
      </c>
    </row>
    <row r="28" spans="2:15" s="19" customFormat="1" ht="24" customHeight="1" x14ac:dyDescent="0.25">
      <c r="B28" s="73" t="s">
        <v>1</v>
      </c>
      <c r="C28" s="103"/>
      <c r="D28" s="104"/>
      <c r="E28" s="103"/>
      <c r="F28" s="105"/>
      <c r="G28" s="104"/>
      <c r="H28" s="106"/>
      <c r="I28" s="82"/>
      <c r="J28" s="1"/>
      <c r="K28" s="1"/>
      <c r="L28" s="1"/>
      <c r="M28" s="11"/>
      <c r="N28" s="11"/>
      <c r="O28" s="11"/>
    </row>
    <row r="29" spans="2:15" s="1" customFormat="1" ht="24" customHeight="1" x14ac:dyDescent="0.25">
      <c r="B29" s="67" t="s">
        <v>27</v>
      </c>
      <c r="C29" s="103">
        <v>34263</v>
      </c>
      <c r="D29" s="104">
        <v>25</v>
      </c>
      <c r="E29" s="103">
        <v>857365</v>
      </c>
      <c r="F29" s="105">
        <v>99.9</v>
      </c>
      <c r="G29" s="104">
        <v>108.2</v>
      </c>
      <c r="H29" s="106">
        <v>108</v>
      </c>
      <c r="I29" s="52"/>
      <c r="J29" s="1">
        <f t="shared" ref="J29:L33" si="5">ROUND(C29/C73*100,1)</f>
        <v>227.9</v>
      </c>
      <c r="K29" s="1">
        <f t="shared" si="5"/>
        <v>110.6</v>
      </c>
      <c r="L29" s="1">
        <f t="shared" si="5"/>
        <v>252.9</v>
      </c>
      <c r="M29" s="11">
        <f t="shared" ref="M29:O33" si="6">F29-J29</f>
        <v>-128</v>
      </c>
      <c r="N29" s="11">
        <f t="shared" si="6"/>
        <v>-2.3999999999999915</v>
      </c>
      <c r="O29" s="11">
        <f t="shared" si="6"/>
        <v>-144.9</v>
      </c>
    </row>
    <row r="30" spans="2:15" s="1" customFormat="1" ht="24" customHeight="1" x14ac:dyDescent="0.25">
      <c r="B30" s="67" t="s">
        <v>28</v>
      </c>
      <c r="C30" s="103">
        <v>22245</v>
      </c>
      <c r="D30" s="104">
        <v>26.8</v>
      </c>
      <c r="E30" s="103">
        <v>595484</v>
      </c>
      <c r="F30" s="105">
        <v>86.4</v>
      </c>
      <c r="G30" s="104">
        <v>169.6</v>
      </c>
      <c r="H30" s="106">
        <v>146.80000000000001</v>
      </c>
      <c r="I30" s="52"/>
      <c r="J30" s="1">
        <f t="shared" si="5"/>
        <v>139.9</v>
      </c>
      <c r="K30" s="1">
        <f t="shared" si="5"/>
        <v>148.1</v>
      </c>
      <c r="L30" s="1">
        <f t="shared" si="5"/>
        <v>207.2</v>
      </c>
      <c r="M30" s="11">
        <f t="shared" si="6"/>
        <v>-53.5</v>
      </c>
      <c r="N30" s="11">
        <f t="shared" si="6"/>
        <v>21.5</v>
      </c>
      <c r="O30" s="11">
        <f t="shared" si="6"/>
        <v>-60.399999999999977</v>
      </c>
    </row>
    <row r="31" spans="2:15" s="1" customFormat="1" ht="24" customHeight="1" x14ac:dyDescent="0.25">
      <c r="B31" s="67" t="s">
        <v>29</v>
      </c>
      <c r="C31" s="103">
        <v>1199</v>
      </c>
      <c r="D31" s="104">
        <v>25.4</v>
      </c>
      <c r="E31" s="103">
        <v>30413</v>
      </c>
      <c r="F31" s="105">
        <v>41.6</v>
      </c>
      <c r="G31" s="104">
        <v>125.7</v>
      </c>
      <c r="H31" s="106">
        <v>52.2</v>
      </c>
      <c r="I31" s="52"/>
      <c r="J31" s="1">
        <f t="shared" si="5"/>
        <v>89.5</v>
      </c>
      <c r="K31" s="1">
        <f t="shared" si="5"/>
        <v>102</v>
      </c>
      <c r="L31" s="1">
        <f t="shared" si="5"/>
        <v>91.1</v>
      </c>
      <c r="M31" s="11">
        <f t="shared" si="6"/>
        <v>-47.9</v>
      </c>
      <c r="N31" s="11">
        <f t="shared" si="6"/>
        <v>23.700000000000003</v>
      </c>
      <c r="O31" s="11">
        <f t="shared" si="6"/>
        <v>-38.899999999999991</v>
      </c>
    </row>
    <row r="32" spans="2:15" s="55" customFormat="1" ht="24" customHeight="1" x14ac:dyDescent="0.25">
      <c r="B32" s="68" t="s">
        <v>90</v>
      </c>
      <c r="C32" s="103">
        <v>296658</v>
      </c>
      <c r="D32" s="107">
        <v>279</v>
      </c>
      <c r="E32" s="103">
        <v>82849632</v>
      </c>
      <c r="F32" s="105">
        <v>103.5</v>
      </c>
      <c r="G32" s="104">
        <v>136.80000000000001</v>
      </c>
      <c r="H32" s="105">
        <v>142</v>
      </c>
      <c r="I32" s="54"/>
      <c r="J32" s="55">
        <f t="shared" si="5"/>
        <v>50.4</v>
      </c>
      <c r="K32" s="55">
        <f t="shared" si="5"/>
        <v>158.5</v>
      </c>
      <c r="L32" s="55">
        <f t="shared" si="5"/>
        <v>79.900000000000006</v>
      </c>
      <c r="M32" s="77">
        <f t="shared" si="6"/>
        <v>53.1</v>
      </c>
      <c r="N32" s="77">
        <f t="shared" si="6"/>
        <v>-21.699999999999989</v>
      </c>
      <c r="O32" s="77">
        <f t="shared" si="6"/>
        <v>62.099999999999994</v>
      </c>
    </row>
    <row r="33" spans="2:15" s="1" customFormat="1" ht="24" customHeight="1" x14ac:dyDescent="0.25">
      <c r="B33" s="68" t="s">
        <v>31</v>
      </c>
      <c r="C33" s="103">
        <v>169312</v>
      </c>
      <c r="D33" s="107">
        <v>669.6</v>
      </c>
      <c r="E33" s="103">
        <v>113372383</v>
      </c>
      <c r="F33" s="105">
        <v>114.2</v>
      </c>
      <c r="G33" s="104">
        <v>127.3</v>
      </c>
      <c r="H33" s="105">
        <v>145.4</v>
      </c>
      <c r="I33" s="52"/>
      <c r="J33" s="1">
        <f t="shared" si="5"/>
        <v>59.2</v>
      </c>
      <c r="K33" s="1">
        <f t="shared" si="5"/>
        <v>161</v>
      </c>
      <c r="L33" s="1">
        <f t="shared" si="5"/>
        <v>95.2</v>
      </c>
      <c r="M33" s="11">
        <f t="shared" si="6"/>
        <v>55</v>
      </c>
      <c r="N33" s="11">
        <f t="shared" si="6"/>
        <v>-33.700000000000003</v>
      </c>
      <c r="O33" s="11">
        <f t="shared" si="6"/>
        <v>50.2</v>
      </c>
    </row>
    <row r="34" spans="2:15" s="1" customFormat="1" ht="21.95" customHeight="1" x14ac:dyDescent="0.2">
      <c r="B34" s="55"/>
      <c r="C34" s="55"/>
      <c r="D34" s="55"/>
      <c r="E34" s="55"/>
      <c r="F34" s="55"/>
      <c r="G34" s="55"/>
      <c r="I34" s="52"/>
      <c r="J34" s="1">
        <f>ROUND('tabl 39(2 )'!C6/C78*100,1)</f>
        <v>116.5</v>
      </c>
      <c r="K34" s="1">
        <f>ROUND('tabl 39(2 )'!D6/D78*100,1)</f>
        <v>99.6</v>
      </c>
      <c r="L34" s="1">
        <f>ROUND('tabl 39(2 )'!E6/E78*100,1)</f>
        <v>116.2</v>
      </c>
      <c r="M34" s="11">
        <f>'tabl 39(2 )'!F6-J34</f>
        <v>-30.099999999999994</v>
      </c>
      <c r="N34" s="11">
        <f>'tabl 39(2 )'!G6-K34</f>
        <v>2</v>
      </c>
      <c r="O34" s="11">
        <f>'tabl 39(2 )'!H6-L34</f>
        <v>-28.400000000000006</v>
      </c>
    </row>
    <row r="35" spans="2:15" s="1" customFormat="1" ht="21.95" customHeight="1" x14ac:dyDescent="0.25">
      <c r="B35" s="166" t="s">
        <v>87</v>
      </c>
      <c r="I35" s="52"/>
      <c r="J35" s="1">
        <f>ROUND('tabl 39(2 )'!C7/C79*100,1)</f>
        <v>114.1</v>
      </c>
      <c r="K35" s="1">
        <f>ROUND('tabl 39(2 )'!D7/D79*100,1)</f>
        <v>100.4</v>
      </c>
      <c r="L35" s="1">
        <f>ROUND('tabl 39(2 )'!E7/E79*100,1)</f>
        <v>114.6</v>
      </c>
      <c r="M35" s="11">
        <f>'tabl 39(2 )'!F7-J35</f>
        <v>-27.5</v>
      </c>
      <c r="N35" s="11">
        <f>'tabl 39(2 )'!G7-K35</f>
        <v>0.69999999999998863</v>
      </c>
      <c r="O35" s="11">
        <f>'tabl 39(2 )'!H7-L35</f>
        <v>-26.899999999999991</v>
      </c>
    </row>
    <row r="36" spans="2:15" s="1" customFormat="1" ht="21.95" customHeight="1" x14ac:dyDescent="0.2">
      <c r="I36" s="52"/>
      <c r="J36" s="1">
        <f>ROUND('tabl 39(2 )'!C8/C80*100,1)</f>
        <v>105.8</v>
      </c>
      <c r="K36" s="1">
        <f>ROUND('tabl 39(2 )'!D8/D80*100,1)</f>
        <v>100.7</v>
      </c>
      <c r="L36" s="1">
        <f>ROUND('tabl 39(2 )'!E8/E80*100,1)</f>
        <v>106.4</v>
      </c>
      <c r="M36" s="11">
        <f>'tabl 39(2 )'!F8-J36</f>
        <v>-24.099999999999994</v>
      </c>
      <c r="N36" s="11">
        <f>'tabl 39(2 )'!G8-K36</f>
        <v>1.5999999999999943</v>
      </c>
      <c r="O36" s="11">
        <f>'tabl 39(2 )'!H8-L36</f>
        <v>-23</v>
      </c>
    </row>
    <row r="37" spans="2:15" s="1" customFormat="1" ht="21.95" customHeight="1" x14ac:dyDescent="0.2">
      <c r="I37" s="52"/>
      <c r="J37" s="1">
        <f>ROUND('tabl 39(2 )'!C9/C81*100,1)</f>
        <v>243.3</v>
      </c>
      <c r="K37" s="1">
        <f>ROUND('tabl 39(2 )'!D9/D81*100,1)</f>
        <v>133.1</v>
      </c>
      <c r="L37" s="1">
        <f>ROUND('tabl 39(2 )'!E9/E81*100,1)</f>
        <v>323.8</v>
      </c>
      <c r="M37" s="11">
        <f>'tabl 39(2 )'!F9-J37</f>
        <v>-98.5</v>
      </c>
      <c r="N37" s="11">
        <f>'tabl 39(2 )'!G9-K37</f>
        <v>-25.699999999999989</v>
      </c>
      <c r="O37" s="11">
        <f>'tabl 39(2 )'!H9-L37</f>
        <v>-168.60000000000002</v>
      </c>
    </row>
    <row r="38" spans="2:15" s="1" customFormat="1" ht="21.95" customHeight="1" x14ac:dyDescent="0.2">
      <c r="J38" s="1">
        <f>ROUND('tabl 39(2 )'!C10/C82*100,1)</f>
        <v>183.5</v>
      </c>
      <c r="K38" s="1">
        <f>ROUND('tabl 39(2 )'!D10/D82*100,1)</f>
        <v>117.5</v>
      </c>
      <c r="L38" s="1">
        <f>ROUND('tabl 39(2 )'!E10/E82*100,1)</f>
        <v>216.2</v>
      </c>
      <c r="M38" s="11">
        <f>'tabl 39(2 )'!F10-J38</f>
        <v>-100.7</v>
      </c>
      <c r="N38" s="11">
        <f>'tabl 39(2 )'!G10-K38</f>
        <v>-5.4000000000000057</v>
      </c>
      <c r="O38" s="11">
        <f>'tabl 39(2 )'!H10-L38</f>
        <v>-123.6</v>
      </c>
    </row>
    <row r="39" spans="2:15" s="1" customFormat="1" ht="21.95" customHeight="1" x14ac:dyDescent="0.2">
      <c r="J39" s="1">
        <f>ROUND('tabl 39(2 )'!C11/C84*100,1)</f>
        <v>2070.1</v>
      </c>
      <c r="K39" s="1">
        <f>ROUND('tabl 39(2 )'!D11/D84*100,1)</f>
        <v>89.2</v>
      </c>
      <c r="L39" s="1">
        <f>ROUND('tabl 39(2 )'!E11/E84*100,1)</f>
        <v>1841.4</v>
      </c>
      <c r="M39" s="11">
        <f>'tabl 39(2 )'!F11-J39</f>
        <v>-2013</v>
      </c>
      <c r="N39" s="11">
        <f>'tabl 39(2 )'!G11-K39</f>
        <v>23.799999999999997</v>
      </c>
      <c r="O39" s="11">
        <f>'tabl 39(2 )'!H11-L39</f>
        <v>-1777</v>
      </c>
    </row>
    <row r="40" spans="2:15" s="1" customFormat="1" ht="21.95" customHeight="1" x14ac:dyDescent="0.2">
      <c r="M40" s="11"/>
      <c r="N40" s="11"/>
      <c r="O40" s="11"/>
    </row>
    <row r="41" spans="2:15" s="1" customFormat="1" ht="21.95" customHeight="1" x14ac:dyDescent="0.2">
      <c r="M41" s="11"/>
      <c r="N41" s="11"/>
      <c r="O41" s="11"/>
    </row>
    <row r="42" spans="2:15" s="1" customFormat="1" ht="14.25" x14ac:dyDescent="0.2">
      <c r="B42" s="58"/>
      <c r="C42" s="37"/>
      <c r="D42" s="50"/>
      <c r="E42" s="37"/>
      <c r="F42" s="50"/>
      <c r="G42" s="50"/>
      <c r="H42" s="50"/>
      <c r="J42" s="1">
        <f t="shared" ref="J42:L44" si="7">ROUND(C42/C85*100,1)</f>
        <v>0</v>
      </c>
      <c r="K42" s="1">
        <f t="shared" si="7"/>
        <v>0</v>
      </c>
      <c r="L42" s="1">
        <f t="shared" si="7"/>
        <v>0</v>
      </c>
      <c r="M42" s="11">
        <f t="shared" ref="M42:O46" si="8">F42-J42</f>
        <v>0</v>
      </c>
      <c r="N42" s="11">
        <f t="shared" si="8"/>
        <v>0</v>
      </c>
      <c r="O42" s="11">
        <f t="shared" si="8"/>
        <v>0</v>
      </c>
    </row>
    <row r="43" spans="2:15" s="1" customFormat="1" ht="14.25" x14ac:dyDescent="0.2">
      <c r="B43" s="59"/>
      <c r="C43" s="37"/>
      <c r="D43" s="50"/>
      <c r="E43" s="37"/>
      <c r="F43" s="50"/>
      <c r="G43" s="50"/>
      <c r="H43" s="50"/>
      <c r="J43" s="1">
        <f t="shared" si="7"/>
        <v>0</v>
      </c>
      <c r="K43" s="1">
        <f t="shared" si="7"/>
        <v>0</v>
      </c>
      <c r="L43" s="1">
        <f t="shared" si="7"/>
        <v>0</v>
      </c>
      <c r="M43" s="11">
        <f t="shared" si="8"/>
        <v>0</v>
      </c>
      <c r="N43" s="11">
        <f t="shared" si="8"/>
        <v>0</v>
      </c>
      <c r="O43" s="11">
        <f t="shared" si="8"/>
        <v>0</v>
      </c>
    </row>
    <row r="44" spans="2:15" s="1" customFormat="1" ht="14.25" x14ac:dyDescent="0.2">
      <c r="B44" s="59"/>
      <c r="C44" s="37"/>
      <c r="D44" s="50"/>
      <c r="E44" s="37"/>
      <c r="F44" s="50"/>
      <c r="G44" s="50"/>
      <c r="H44" s="50"/>
      <c r="J44" s="1">
        <f t="shared" si="7"/>
        <v>0</v>
      </c>
      <c r="K44" s="1">
        <f t="shared" si="7"/>
        <v>0</v>
      </c>
      <c r="L44" s="1">
        <f t="shared" si="7"/>
        <v>0</v>
      </c>
      <c r="M44" s="11">
        <f t="shared" si="8"/>
        <v>0</v>
      </c>
      <c r="N44" s="11">
        <f t="shared" si="8"/>
        <v>0</v>
      </c>
      <c r="O44" s="11">
        <f t="shared" si="8"/>
        <v>0</v>
      </c>
    </row>
    <row r="45" spans="2:15" s="19" customFormat="1" ht="14.25" x14ac:dyDescent="0.2">
      <c r="B45" s="61"/>
      <c r="C45" s="37"/>
      <c r="D45" s="51"/>
      <c r="E45" s="37"/>
      <c r="F45" s="50"/>
      <c r="G45" s="50"/>
      <c r="H45" s="50"/>
      <c r="J45" s="1"/>
      <c r="K45" s="1"/>
      <c r="L45" s="1"/>
      <c r="M45" s="11"/>
      <c r="N45" s="11"/>
      <c r="O45" s="11"/>
    </row>
    <row r="46" spans="2:15" s="1" customFormat="1" ht="14.25" x14ac:dyDescent="0.2">
      <c r="B46" s="60"/>
      <c r="C46" s="37"/>
      <c r="D46" s="50"/>
      <c r="E46" s="37"/>
      <c r="F46" s="50"/>
      <c r="G46" s="50"/>
      <c r="H46" s="50"/>
      <c r="J46" s="1">
        <f>ROUND(C46/C89*100,1)</f>
        <v>0</v>
      </c>
      <c r="K46" s="1">
        <f>ROUND(D46/D89*100,1)</f>
        <v>0</v>
      </c>
      <c r="L46" s="1">
        <f>ROUND(E46/E89*100,1)</f>
        <v>0</v>
      </c>
      <c r="M46" s="11">
        <f t="shared" si="8"/>
        <v>0</v>
      </c>
      <c r="N46" s="11">
        <f t="shared" si="8"/>
        <v>0</v>
      </c>
      <c r="O46" s="11">
        <f t="shared" si="8"/>
        <v>0</v>
      </c>
    </row>
    <row r="47" spans="2:15" s="1" customFormat="1" ht="14.25" x14ac:dyDescent="0.2">
      <c r="B47" s="27"/>
      <c r="C47" s="37"/>
      <c r="D47" s="51"/>
      <c r="E47" s="37"/>
      <c r="F47" s="50"/>
      <c r="G47" s="50"/>
      <c r="H47" s="50"/>
    </row>
    <row r="48" spans="2:15" x14ac:dyDescent="0.2">
      <c r="C48" s="28"/>
      <c r="D48" s="29"/>
      <c r="E48" s="28"/>
      <c r="F48" s="30"/>
      <c r="G48" s="30"/>
      <c r="H48" s="30"/>
    </row>
    <row r="49" spans="2:8" ht="12.75" hidden="1" customHeight="1" x14ac:dyDescent="0.2">
      <c r="B49" s="84">
        <v>2005</v>
      </c>
      <c r="C49" s="86"/>
      <c r="D49" s="87"/>
      <c r="E49" s="86"/>
    </row>
    <row r="50" spans="2:8" ht="12.75" hidden="1" customHeight="1" x14ac:dyDescent="0.2">
      <c r="B50" s="2" t="s">
        <v>7</v>
      </c>
      <c r="C50" s="84">
        <v>8328904</v>
      </c>
      <c r="D50" s="84">
        <v>32.299999999999997</v>
      </c>
      <c r="E50" s="84">
        <v>269278459</v>
      </c>
    </row>
    <row r="51" spans="2:8" ht="12.75" hidden="1" customHeight="1" x14ac:dyDescent="0.2">
      <c r="B51" s="12" t="s">
        <v>8</v>
      </c>
      <c r="C51" s="8">
        <v>7916767</v>
      </c>
      <c r="D51" s="9">
        <v>31.5</v>
      </c>
      <c r="E51" s="8">
        <v>249003109</v>
      </c>
      <c r="F51" s="31"/>
      <c r="G51" s="31"/>
      <c r="H51" s="31"/>
    </row>
    <row r="52" spans="2:8" ht="12.75" hidden="1" customHeight="1" x14ac:dyDescent="0.2">
      <c r="B52" s="13" t="s">
        <v>9</v>
      </c>
      <c r="C52" s="8">
        <v>6480320</v>
      </c>
      <c r="D52" s="9">
        <v>32.4</v>
      </c>
      <c r="E52" s="8">
        <v>209839580</v>
      </c>
      <c r="F52" s="31"/>
      <c r="G52" s="31"/>
      <c r="H52" s="31"/>
    </row>
    <row r="53" spans="2:8" ht="12.75" hidden="1" customHeight="1" x14ac:dyDescent="0.2">
      <c r="B53" s="16" t="s">
        <v>10</v>
      </c>
      <c r="C53" s="8">
        <v>2218093</v>
      </c>
      <c r="D53" s="32">
        <v>39.5</v>
      </c>
      <c r="E53" s="8">
        <v>87714338</v>
      </c>
      <c r="F53" s="31"/>
      <c r="G53" s="31"/>
      <c r="H53" s="31"/>
    </row>
    <row r="54" spans="2:8" ht="12.75" hidden="1" customHeight="1" x14ac:dyDescent="0.2">
      <c r="B54" s="17" t="s">
        <v>11</v>
      </c>
      <c r="C54" s="8">
        <v>1851002</v>
      </c>
      <c r="D54" s="32">
        <v>41.2</v>
      </c>
      <c r="E54" s="8">
        <v>76321239</v>
      </c>
      <c r="F54" s="31"/>
      <c r="G54" s="31"/>
      <c r="H54" s="31"/>
    </row>
    <row r="55" spans="2:8" ht="12.75" hidden="1" customHeight="1" x14ac:dyDescent="0.2">
      <c r="B55" s="17" t="s">
        <v>12</v>
      </c>
      <c r="C55" s="8">
        <v>367091</v>
      </c>
      <c r="D55" s="33">
        <v>31</v>
      </c>
      <c r="E55" s="34">
        <v>11393099</v>
      </c>
      <c r="F55" s="31"/>
      <c r="G55" s="31"/>
      <c r="H55" s="31"/>
    </row>
    <row r="56" spans="2:8" ht="12.75" hidden="1" customHeight="1" x14ac:dyDescent="0.2">
      <c r="B56" s="16" t="s">
        <v>13</v>
      </c>
      <c r="C56" s="8">
        <v>1415336</v>
      </c>
      <c r="D56" s="33">
        <v>24.1</v>
      </c>
      <c r="E56" s="34">
        <v>34043116</v>
      </c>
      <c r="F56" s="31"/>
      <c r="G56" s="31"/>
      <c r="H56" s="31"/>
    </row>
    <row r="57" spans="2:8" ht="12.75" hidden="1" customHeight="1" x14ac:dyDescent="0.2">
      <c r="B57" s="16" t="s">
        <v>14</v>
      </c>
      <c r="C57" s="8">
        <v>1113143</v>
      </c>
      <c r="D57" s="33">
        <v>32.200000000000003</v>
      </c>
      <c r="E57" s="34">
        <v>35811556</v>
      </c>
      <c r="F57" s="31"/>
      <c r="G57" s="31"/>
      <c r="H57" s="31"/>
    </row>
    <row r="58" spans="2:8" ht="12.75" hidden="1" customHeight="1" x14ac:dyDescent="0.2">
      <c r="B58" s="17" t="s">
        <v>15</v>
      </c>
      <c r="C58" s="8">
        <v>144497</v>
      </c>
      <c r="D58" s="32">
        <v>38.200000000000003</v>
      </c>
      <c r="E58" s="8">
        <v>5523890</v>
      </c>
      <c r="F58" s="31"/>
      <c r="G58" s="31"/>
      <c r="H58" s="31"/>
    </row>
    <row r="59" spans="2:8" ht="12.75" hidden="1" customHeight="1" x14ac:dyDescent="0.2">
      <c r="B59" s="17" t="s">
        <v>16</v>
      </c>
      <c r="C59" s="8">
        <v>968646</v>
      </c>
      <c r="D59" s="33">
        <v>31.3</v>
      </c>
      <c r="E59" s="34">
        <v>30287666</v>
      </c>
      <c r="F59" s="31"/>
      <c r="G59" s="31"/>
      <c r="H59" s="31"/>
    </row>
    <row r="60" spans="2:8" ht="12.75" hidden="1" customHeight="1" x14ac:dyDescent="0.2">
      <c r="B60" s="16" t="s">
        <v>17</v>
      </c>
      <c r="C60" s="8">
        <v>539211</v>
      </c>
      <c r="D60" s="33">
        <v>24.6</v>
      </c>
      <c r="E60" s="34">
        <v>13241342</v>
      </c>
      <c r="F60" s="31"/>
      <c r="G60" s="31"/>
      <c r="H60" s="31"/>
    </row>
    <row r="61" spans="2:8" ht="12.75" hidden="1" customHeight="1" x14ac:dyDescent="0.2">
      <c r="B61" s="16" t="s">
        <v>18</v>
      </c>
      <c r="C61" s="8">
        <v>1194537</v>
      </c>
      <c r="D61" s="33">
        <v>32.700000000000003</v>
      </c>
      <c r="E61" s="34">
        <v>39029228</v>
      </c>
      <c r="F61" s="31"/>
      <c r="G61" s="31"/>
      <c r="H61" s="31"/>
    </row>
    <row r="62" spans="2:8" ht="12.75" hidden="1" customHeight="1" x14ac:dyDescent="0.2">
      <c r="B62" s="17" t="s">
        <v>19</v>
      </c>
      <c r="C62" s="8">
        <v>1076286</v>
      </c>
      <c r="D62" s="32">
        <v>33.299999999999997</v>
      </c>
      <c r="E62" s="8">
        <v>35854313</v>
      </c>
      <c r="F62" s="31"/>
      <c r="G62" s="31"/>
      <c r="H62" s="31"/>
    </row>
    <row r="63" spans="2:8" ht="12.75" hidden="1" customHeight="1" x14ac:dyDescent="0.2">
      <c r="B63" s="17" t="s">
        <v>20</v>
      </c>
      <c r="C63" s="8">
        <v>118250</v>
      </c>
      <c r="D63" s="33">
        <v>26.8</v>
      </c>
      <c r="E63" s="34">
        <v>3174915</v>
      </c>
      <c r="F63" s="31"/>
      <c r="G63" s="31"/>
      <c r="H63" s="31"/>
    </row>
    <row r="64" spans="2:8" ht="12.75" hidden="1" customHeight="1" x14ac:dyDescent="0.2">
      <c r="B64" s="16" t="s">
        <v>21</v>
      </c>
      <c r="C64" s="8">
        <v>1436447</v>
      </c>
      <c r="D64" s="33">
        <v>27.3</v>
      </c>
      <c r="E64" s="34">
        <v>39163529</v>
      </c>
      <c r="F64" s="31"/>
      <c r="G64" s="31"/>
      <c r="H64" s="31"/>
    </row>
    <row r="65" spans="2:8" ht="12.75" hidden="1" customHeight="1" x14ac:dyDescent="0.2">
      <c r="B65" s="17" t="s">
        <v>19</v>
      </c>
      <c r="C65" s="8">
        <v>65597</v>
      </c>
      <c r="D65" s="32">
        <v>30.4</v>
      </c>
      <c r="E65" s="8">
        <v>1993259</v>
      </c>
      <c r="F65" s="31"/>
      <c r="G65" s="31"/>
      <c r="H65" s="31"/>
    </row>
    <row r="66" spans="2:8" ht="12.75" hidden="1" customHeight="1" x14ac:dyDescent="0.2">
      <c r="B66" s="17" t="s">
        <v>20</v>
      </c>
      <c r="C66" s="8">
        <v>1370850</v>
      </c>
      <c r="D66" s="33">
        <v>27.1</v>
      </c>
      <c r="E66" s="34">
        <v>37170270</v>
      </c>
      <c r="F66" s="31"/>
      <c r="G66" s="31"/>
      <c r="H66" s="31"/>
    </row>
    <row r="67" spans="2:8" ht="12.75" hidden="1" customHeight="1" x14ac:dyDescent="0.2">
      <c r="B67" s="16" t="s">
        <v>22</v>
      </c>
      <c r="C67" s="8">
        <v>67531</v>
      </c>
      <c r="D67" s="33">
        <v>10.7</v>
      </c>
      <c r="E67" s="34">
        <v>720957</v>
      </c>
      <c r="F67" s="31"/>
      <c r="G67" s="31"/>
      <c r="H67" s="31"/>
    </row>
    <row r="68" spans="2:8" ht="12.75" hidden="1" customHeight="1" x14ac:dyDescent="0.2">
      <c r="B68" s="16" t="s">
        <v>23</v>
      </c>
      <c r="C68" s="8">
        <v>3958</v>
      </c>
      <c r="D68" s="33">
        <v>17.899999999999999</v>
      </c>
      <c r="E68" s="34">
        <v>70659</v>
      </c>
      <c r="F68" s="31"/>
      <c r="G68" s="31"/>
      <c r="H68" s="31"/>
    </row>
    <row r="69" spans="2:8" ht="12.75" hidden="1" customHeight="1" x14ac:dyDescent="0.2">
      <c r="B69" s="16" t="s">
        <v>24</v>
      </c>
      <c r="C69" s="8">
        <v>1306</v>
      </c>
      <c r="D69" s="33">
        <v>22.8</v>
      </c>
      <c r="E69" s="34">
        <v>29713</v>
      </c>
      <c r="F69" s="31"/>
      <c r="G69" s="31"/>
      <c r="H69" s="31"/>
    </row>
    <row r="70" spans="2:8" ht="12.75" hidden="1" customHeight="1" x14ac:dyDescent="0.2">
      <c r="B70" s="16" t="s">
        <v>25</v>
      </c>
      <c r="C70" s="8">
        <v>339342</v>
      </c>
      <c r="D70" s="33">
        <v>57.3</v>
      </c>
      <c r="E70" s="34">
        <v>19454021</v>
      </c>
      <c r="F70" s="31"/>
      <c r="G70" s="31"/>
      <c r="H70" s="31"/>
    </row>
    <row r="71" spans="2:8" ht="12.75" hidden="1" customHeight="1" x14ac:dyDescent="0.2">
      <c r="B71" s="16" t="s">
        <v>26</v>
      </c>
      <c r="C71" s="8">
        <v>32507</v>
      </c>
      <c r="D71" s="33">
        <v>20.399999999999999</v>
      </c>
      <c r="E71" s="34">
        <v>663735</v>
      </c>
      <c r="F71" s="31"/>
      <c r="G71" s="31"/>
      <c r="H71" s="31"/>
    </row>
    <row r="72" spans="2:8" ht="12.75" hidden="1" customHeight="1" x14ac:dyDescent="0.2">
      <c r="B72" s="18" t="s">
        <v>1</v>
      </c>
      <c r="C72" s="8"/>
      <c r="D72" s="33"/>
      <c r="E72" s="34"/>
      <c r="F72" s="31"/>
      <c r="G72" s="31"/>
      <c r="H72" s="31"/>
    </row>
    <row r="73" spans="2:8" ht="12.75" hidden="1" customHeight="1" x14ac:dyDescent="0.2">
      <c r="B73" s="20" t="s">
        <v>27</v>
      </c>
      <c r="C73" s="35">
        <v>15031</v>
      </c>
      <c r="D73" s="36">
        <v>22.6</v>
      </c>
      <c r="E73" s="37">
        <v>338968</v>
      </c>
      <c r="F73" s="31"/>
      <c r="G73" s="31"/>
      <c r="H73" s="31"/>
    </row>
    <row r="74" spans="2:8" ht="12.75" hidden="1" customHeight="1" x14ac:dyDescent="0.2">
      <c r="B74" s="20" t="s">
        <v>28</v>
      </c>
      <c r="C74" s="38">
        <v>15900</v>
      </c>
      <c r="D74" s="39">
        <v>18.100000000000001</v>
      </c>
      <c r="E74" s="34">
        <v>287431</v>
      </c>
      <c r="F74" s="31"/>
      <c r="G74" s="31"/>
      <c r="H74" s="31"/>
    </row>
    <row r="75" spans="2:8" ht="12.75" hidden="1" customHeight="1" x14ac:dyDescent="0.2">
      <c r="B75" s="20" t="s">
        <v>29</v>
      </c>
      <c r="C75" s="38">
        <v>1340</v>
      </c>
      <c r="D75" s="39">
        <v>24.9</v>
      </c>
      <c r="E75" s="34">
        <v>33372</v>
      </c>
      <c r="F75" s="31"/>
      <c r="G75" s="31"/>
      <c r="H75" s="31"/>
    </row>
    <row r="76" spans="2:8" ht="12.75" hidden="1" customHeight="1" x14ac:dyDescent="0.2">
      <c r="B76" s="16" t="s">
        <v>30</v>
      </c>
      <c r="C76" s="38">
        <v>588184</v>
      </c>
      <c r="D76" s="39">
        <v>176</v>
      </c>
      <c r="E76" s="34">
        <v>103692526</v>
      </c>
      <c r="F76" s="31"/>
      <c r="G76" s="31"/>
      <c r="H76" s="31"/>
    </row>
    <row r="77" spans="2:8" ht="12.75" hidden="1" customHeight="1" x14ac:dyDescent="0.2">
      <c r="B77" s="16" t="s">
        <v>31</v>
      </c>
      <c r="C77" s="38">
        <v>286179</v>
      </c>
      <c r="D77" s="39">
        <v>416</v>
      </c>
      <c r="E77" s="34">
        <v>119124440</v>
      </c>
      <c r="F77" s="31"/>
      <c r="G77" s="31">
        <v>416</v>
      </c>
      <c r="H77" s="31">
        <v>119124440</v>
      </c>
    </row>
    <row r="78" spans="2:8" ht="14.25" hidden="1" customHeight="1" x14ac:dyDescent="0.2">
      <c r="B78" s="16" t="s">
        <v>39</v>
      </c>
      <c r="C78" s="14">
        <v>569220</v>
      </c>
      <c r="D78" s="40">
        <v>25.9</v>
      </c>
      <c r="E78" s="41">
        <v>14736262</v>
      </c>
      <c r="F78" s="34"/>
      <c r="G78" s="34"/>
      <c r="H78" s="34"/>
    </row>
    <row r="79" spans="2:8" ht="12.75" hidden="1" customHeight="1" x14ac:dyDescent="0.2">
      <c r="B79" s="16" t="s">
        <v>32</v>
      </c>
      <c r="C79" s="10">
        <v>550200</v>
      </c>
      <c r="D79" s="42">
        <v>26.3</v>
      </c>
      <c r="E79" s="8">
        <v>14497557</v>
      </c>
      <c r="F79" s="31"/>
      <c r="G79" s="31"/>
      <c r="H79" s="31"/>
    </row>
    <row r="80" spans="2:8" ht="12.75" hidden="1" customHeight="1" x14ac:dyDescent="0.2">
      <c r="B80" s="20" t="s">
        <v>15</v>
      </c>
      <c r="C80" s="10">
        <v>516757</v>
      </c>
      <c r="D80" s="42">
        <v>27</v>
      </c>
      <c r="E80" s="8">
        <v>13952851</v>
      </c>
      <c r="F80" s="31"/>
      <c r="G80" s="31"/>
      <c r="H80" s="31"/>
    </row>
    <row r="81" spans="2:14" ht="12.75" hidden="1" customHeight="1" x14ac:dyDescent="0.2">
      <c r="B81" s="20" t="s">
        <v>16</v>
      </c>
      <c r="C81" s="8">
        <v>33442</v>
      </c>
      <c r="D81" s="33">
        <v>16.3</v>
      </c>
      <c r="E81" s="34">
        <v>544706</v>
      </c>
      <c r="F81" s="31"/>
      <c r="G81" s="31"/>
      <c r="H81" s="31"/>
    </row>
    <row r="82" spans="2:14" ht="12.75" hidden="1" customHeight="1" x14ac:dyDescent="0.2">
      <c r="B82" s="16" t="s">
        <v>33</v>
      </c>
      <c r="C82" s="10">
        <v>19020</v>
      </c>
      <c r="D82" s="43">
        <v>12.6</v>
      </c>
      <c r="E82" s="38">
        <v>238705</v>
      </c>
      <c r="F82" s="31"/>
      <c r="G82" s="31"/>
      <c r="H82" s="31"/>
    </row>
    <row r="83" spans="2:14" ht="12.75" hidden="1" customHeight="1" x14ac:dyDescent="0.2">
      <c r="B83" s="18" t="s">
        <v>1</v>
      </c>
      <c r="C83" s="8"/>
      <c r="D83" s="33"/>
      <c r="E83" s="34"/>
      <c r="F83" s="31"/>
      <c r="G83" s="31"/>
      <c r="H83" s="31"/>
    </row>
    <row r="84" spans="2:14" ht="12.75" hidden="1" customHeight="1" x14ac:dyDescent="0.2">
      <c r="B84" s="26" t="s">
        <v>34</v>
      </c>
      <c r="C84" s="24">
        <v>1016</v>
      </c>
      <c r="D84" s="15">
        <v>16.600000000000001</v>
      </c>
      <c r="E84" s="44">
        <v>16848</v>
      </c>
      <c r="F84" s="31"/>
      <c r="G84" s="31"/>
      <c r="H84" s="31"/>
    </row>
    <row r="85" spans="2:14" ht="12.75" hidden="1" customHeight="1" x14ac:dyDescent="0.2">
      <c r="B85" s="25" t="s">
        <v>40</v>
      </c>
      <c r="C85" s="45">
        <v>5972</v>
      </c>
      <c r="D85" s="39">
        <v>23.6</v>
      </c>
      <c r="E85" s="34">
        <v>140707</v>
      </c>
      <c r="F85" s="31">
        <v>5972</v>
      </c>
      <c r="G85" s="31">
        <v>23.6</v>
      </c>
      <c r="H85" s="31">
        <v>140707</v>
      </c>
    </row>
    <row r="86" spans="2:14" ht="12.75" hidden="1" customHeight="1" x14ac:dyDescent="0.2">
      <c r="B86" s="2" t="s">
        <v>36</v>
      </c>
      <c r="C86" s="46">
        <v>195</v>
      </c>
      <c r="D86" s="47">
        <v>23.9</v>
      </c>
      <c r="E86" s="41">
        <v>4661</v>
      </c>
      <c r="F86" s="34">
        <v>195</v>
      </c>
      <c r="G86" s="31">
        <v>23.9</v>
      </c>
      <c r="H86" s="34">
        <v>4661</v>
      </c>
    </row>
    <row r="87" spans="2:14" ht="12.75" hidden="1" customHeight="1" x14ac:dyDescent="0.2">
      <c r="B87" s="2" t="s">
        <v>37</v>
      </c>
      <c r="C87" s="46">
        <v>41804</v>
      </c>
      <c r="D87" s="47">
        <v>372</v>
      </c>
      <c r="E87" s="41">
        <v>15567283</v>
      </c>
      <c r="F87" s="34"/>
      <c r="G87" s="31"/>
      <c r="H87" s="34"/>
    </row>
    <row r="88" spans="2:14" ht="12.75" hidden="1" customHeight="1" x14ac:dyDescent="0.2">
      <c r="B88" s="18" t="s">
        <v>1</v>
      </c>
      <c r="C88" s="8"/>
      <c r="D88" s="48"/>
      <c r="E88" s="34"/>
      <c r="F88" s="31"/>
      <c r="G88" s="31"/>
      <c r="H88" s="31"/>
    </row>
    <row r="89" spans="2:14" ht="12.75" hidden="1" customHeight="1" x14ac:dyDescent="0.2">
      <c r="B89" s="26" t="s">
        <v>38</v>
      </c>
      <c r="C89" s="24">
        <v>30599</v>
      </c>
      <c r="D89" s="15">
        <v>402</v>
      </c>
      <c r="E89" s="37">
        <v>12300962</v>
      </c>
      <c r="F89" s="31"/>
      <c r="G89" s="31"/>
      <c r="H89" s="31"/>
    </row>
    <row r="90" spans="2:14" ht="12.75" hidden="1" customHeight="1" x14ac:dyDescent="0.2">
      <c r="C90" s="8"/>
      <c r="D90" s="48"/>
      <c r="E90" s="34"/>
      <c r="F90" s="31"/>
      <c r="G90" s="31"/>
      <c r="H90" s="31"/>
    </row>
    <row r="91" spans="2:14" ht="12.75" hidden="1" customHeight="1" x14ac:dyDescent="0.2"/>
    <row r="92" spans="2:14" ht="12.75" hidden="1" customHeight="1" x14ac:dyDescent="0.2">
      <c r="B92" s="84">
        <v>2006</v>
      </c>
    </row>
    <row r="93" spans="2:14" ht="18.75" hidden="1" customHeight="1" x14ac:dyDescent="0.2">
      <c r="B93" s="49" t="s">
        <v>31</v>
      </c>
      <c r="C93" s="84">
        <v>262046</v>
      </c>
      <c r="D93" s="84">
        <v>438</v>
      </c>
      <c r="E93" s="84">
        <v>114748201</v>
      </c>
    </row>
    <row r="94" spans="2:14" s="92" customFormat="1" ht="18.75" hidden="1" customHeight="1" x14ac:dyDescent="0.2">
      <c r="B94" s="16" t="s">
        <v>39</v>
      </c>
      <c r="C94" s="88">
        <v>657860</v>
      </c>
      <c r="D94" s="88">
        <v>25.6</v>
      </c>
      <c r="E94" s="88">
        <v>16818442</v>
      </c>
      <c r="F94" s="84"/>
      <c r="G94" s="84"/>
      <c r="H94" s="84"/>
    </row>
    <row r="95" spans="2:14" s="83" customFormat="1" ht="18.75" hidden="1" customHeight="1" x14ac:dyDescent="0.2">
      <c r="B95" s="16" t="s">
        <v>32</v>
      </c>
      <c r="C95" s="89">
        <v>623853</v>
      </c>
      <c r="D95" s="90">
        <v>26.5</v>
      </c>
      <c r="E95" s="90">
        <v>16515249</v>
      </c>
      <c r="F95" s="91"/>
      <c r="G95" s="91"/>
      <c r="H95" s="91"/>
      <c r="J95" s="92"/>
      <c r="K95" s="50"/>
      <c r="L95" s="51"/>
      <c r="M95" s="50"/>
      <c r="N95" s="50"/>
    </row>
    <row r="96" spans="2:14" s="92" customFormat="1" ht="18.75" hidden="1" customHeight="1" x14ac:dyDescent="0.2">
      <c r="B96" s="20" t="s">
        <v>15</v>
      </c>
      <c r="C96" s="89">
        <v>581421</v>
      </c>
      <c r="D96" s="93">
        <v>27.4</v>
      </c>
      <c r="E96" s="93">
        <v>15923238</v>
      </c>
      <c r="F96" s="91"/>
      <c r="G96" s="91"/>
      <c r="H96" s="91"/>
      <c r="K96" s="50"/>
      <c r="L96" s="51"/>
      <c r="M96" s="50"/>
      <c r="N96" s="50"/>
    </row>
    <row r="97" spans="2:14" s="92" customFormat="1" ht="18.75" hidden="1" customHeight="1" x14ac:dyDescent="0.2">
      <c r="B97" s="20" t="s">
        <v>16</v>
      </c>
      <c r="C97" s="89">
        <v>42432</v>
      </c>
      <c r="D97" s="93">
        <v>14</v>
      </c>
      <c r="E97" s="93">
        <v>592011</v>
      </c>
      <c r="F97" s="91"/>
      <c r="G97" s="91"/>
      <c r="H97" s="91"/>
      <c r="K97" s="83"/>
      <c r="L97" s="83"/>
      <c r="M97" s="91"/>
      <c r="N97" s="91"/>
    </row>
    <row r="98" spans="2:14" s="92" customFormat="1" ht="18.75" hidden="1" customHeight="1" x14ac:dyDescent="0.2">
      <c r="B98" s="16" t="s">
        <v>33</v>
      </c>
      <c r="C98" s="89">
        <v>34007</v>
      </c>
      <c r="D98" s="89">
        <v>8.9</v>
      </c>
      <c r="E98" s="89">
        <v>303193</v>
      </c>
      <c r="F98" s="91"/>
      <c r="G98" s="91"/>
      <c r="H98" s="91"/>
      <c r="K98" s="91"/>
      <c r="L98" s="91"/>
      <c r="M98" s="91"/>
      <c r="N98" s="91"/>
    </row>
    <row r="99" spans="2:14" s="92" customFormat="1" ht="18.75" hidden="1" customHeight="1" x14ac:dyDescent="0.2">
      <c r="B99" s="18" t="s">
        <v>1</v>
      </c>
      <c r="C99" s="89"/>
      <c r="D99" s="89"/>
      <c r="E99" s="89"/>
      <c r="F99" s="91"/>
      <c r="G99" s="91"/>
      <c r="H99" s="91"/>
      <c r="K99" s="91"/>
      <c r="L99" s="91"/>
      <c r="M99" s="91"/>
      <c r="N99" s="91"/>
    </row>
    <row r="100" spans="2:14" ht="17.100000000000001" hidden="1" customHeight="1" x14ac:dyDescent="0.2">
      <c r="B100" s="26" t="s">
        <v>34</v>
      </c>
      <c r="C100" s="89">
        <v>1391</v>
      </c>
      <c r="D100" s="89">
        <v>9.6999999999999993</v>
      </c>
      <c r="E100" s="89">
        <v>13482</v>
      </c>
      <c r="F100" s="83"/>
      <c r="G100" s="83"/>
      <c r="H100" s="83"/>
      <c r="J100" s="92"/>
      <c r="K100" s="92"/>
      <c r="L100" s="92"/>
    </row>
    <row r="101" spans="2:14" ht="17.100000000000001" hidden="1" customHeight="1" x14ac:dyDescent="0.2">
      <c r="C101" s="89"/>
      <c r="D101" s="89"/>
      <c r="E101" s="89"/>
    </row>
    <row r="102" spans="2:14" ht="17.100000000000001" customHeight="1" x14ac:dyDescent="0.2"/>
    <row r="103" spans="2:14" ht="17.100000000000001" customHeight="1" x14ac:dyDescent="0.2">
      <c r="C103" s="86"/>
      <c r="D103" s="86"/>
      <c r="E103" s="86"/>
    </row>
    <row r="104" spans="2:14" ht="15.75" customHeight="1" x14ac:dyDescent="0.2">
      <c r="C104" s="86"/>
      <c r="D104" s="86"/>
      <c r="E104" s="86"/>
    </row>
    <row r="105" spans="2:14" ht="15.75" customHeight="1" x14ac:dyDescent="0.2">
      <c r="C105" s="86"/>
      <c r="D105" s="86"/>
      <c r="E105" s="86"/>
    </row>
    <row r="106" spans="2:14" ht="15.75" customHeight="1" x14ac:dyDescent="0.2">
      <c r="C106" s="86"/>
      <c r="D106" s="86"/>
      <c r="E106" s="86"/>
    </row>
    <row r="107" spans="2:14" ht="15.75" customHeight="1" x14ac:dyDescent="0.2">
      <c r="C107" s="86"/>
      <c r="D107" s="86"/>
      <c r="E107" s="86"/>
    </row>
    <row r="108" spans="2:14" ht="17.100000000000001" customHeight="1" x14ac:dyDescent="0.2">
      <c r="C108" s="86"/>
      <c r="D108" s="86"/>
      <c r="E108" s="86"/>
    </row>
    <row r="109" spans="2:14" ht="17.100000000000001" customHeight="1" x14ac:dyDescent="0.2">
      <c r="C109" s="86"/>
      <c r="D109" s="86"/>
      <c r="E109" s="86"/>
    </row>
    <row r="110" spans="2:14" ht="17.100000000000001" customHeight="1" x14ac:dyDescent="0.2">
      <c r="C110" s="86"/>
      <c r="D110" s="86"/>
      <c r="E110" s="86"/>
    </row>
    <row r="111" spans="2:14" ht="17.100000000000001" customHeight="1" x14ac:dyDescent="0.2">
      <c r="C111" s="86"/>
      <c r="D111" s="86"/>
      <c r="E111" s="86"/>
    </row>
    <row r="112" spans="2:14" ht="24.75" customHeight="1" x14ac:dyDescent="0.2">
      <c r="C112" s="86"/>
      <c r="D112" s="86"/>
      <c r="E112" s="86"/>
    </row>
    <row r="113" spans="3:5" ht="17.100000000000001" customHeight="1" x14ac:dyDescent="0.2">
      <c r="C113" s="86"/>
      <c r="D113" s="86"/>
      <c r="E113" s="86"/>
    </row>
    <row r="114" spans="3:5" ht="17.100000000000001" customHeight="1" x14ac:dyDescent="0.2">
      <c r="C114" s="86"/>
      <c r="D114" s="86"/>
      <c r="E114" s="86"/>
    </row>
    <row r="115" spans="3:5" ht="17.100000000000001" customHeight="1" x14ac:dyDescent="0.2">
      <c r="C115" s="86"/>
      <c r="D115" s="86"/>
      <c r="E115" s="86"/>
    </row>
    <row r="116" spans="3:5" ht="17.100000000000001" customHeight="1" x14ac:dyDescent="0.2"/>
    <row r="117" spans="3:5" ht="17.100000000000001" customHeight="1" x14ac:dyDescent="0.2"/>
    <row r="118" spans="3:5" ht="17.100000000000001" customHeight="1" x14ac:dyDescent="0.2"/>
    <row r="119" spans="3:5" ht="17.100000000000001" customHeight="1" x14ac:dyDescent="0.2"/>
    <row r="120" spans="3:5" ht="17.100000000000001" customHeight="1" x14ac:dyDescent="0.2"/>
    <row r="121" spans="3:5" ht="17.100000000000001" customHeight="1" x14ac:dyDescent="0.2"/>
    <row r="122" spans="3:5" ht="17.100000000000001" customHeight="1" x14ac:dyDescent="0.2"/>
    <row r="123" spans="3:5" ht="17.100000000000001" customHeight="1" x14ac:dyDescent="0.2"/>
    <row r="124" spans="3:5" ht="17.100000000000001" customHeight="1" x14ac:dyDescent="0.2"/>
    <row r="125" spans="3:5" ht="17.100000000000001" customHeight="1" x14ac:dyDescent="0.2"/>
    <row r="126" spans="3:5" ht="17.100000000000001" customHeight="1" x14ac:dyDescent="0.2"/>
    <row r="127" spans="3:5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8740157480314965" right="0.78740157480314965" top="0.78740157480314965" bottom="0.78740157480314965" header="0" footer="0"/>
  <pageSetup paperSize="9" scale="8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1"/>
  <sheetViews>
    <sheetView zoomScale="102" zoomScaleNormal="102" workbookViewId="0">
      <selection activeCell="D7" sqref="D7"/>
    </sheetView>
  </sheetViews>
  <sheetFormatPr defaultRowHeight="12.75" x14ac:dyDescent="0.2"/>
  <cols>
    <col min="1" max="1" width="2" style="80" customWidth="1"/>
    <col min="2" max="2" width="27.5703125" style="80" customWidth="1"/>
    <col min="3" max="3" width="13.5703125" style="80" customWidth="1"/>
    <col min="4" max="4" width="11.28515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9" width="3.42578125" style="83" customWidth="1"/>
    <col min="10" max="12" width="0" style="80" hidden="1" customWidth="1"/>
    <col min="13" max="15" width="6" style="80" hidden="1" customWidth="1"/>
    <col min="16" max="16" width="0" style="80" hidden="1" customWidth="1"/>
    <col min="17" max="16384" width="9.140625" style="80"/>
  </cols>
  <sheetData>
    <row r="1" spans="2:15" s="171" customFormat="1" ht="15.75" x14ac:dyDescent="0.25">
      <c r="B1" s="170">
        <v>74</v>
      </c>
      <c r="H1" s="172"/>
      <c r="I1" s="173"/>
    </row>
    <row r="2" spans="2:15" ht="20.25" customHeight="1" x14ac:dyDescent="0.2">
      <c r="B2" s="118" t="s">
        <v>100</v>
      </c>
      <c r="C2" s="55"/>
    </row>
    <row r="3" spans="2:15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15" ht="27.75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15" ht="12" customHeight="1" x14ac:dyDescent="0.2">
      <c r="B5" s="141"/>
      <c r="C5" s="142"/>
      <c r="D5" s="143"/>
      <c r="E5" s="144"/>
      <c r="F5" s="145"/>
      <c r="G5" s="145"/>
      <c r="H5" s="146"/>
    </row>
    <row r="6" spans="2:15" ht="24.75" customHeight="1" x14ac:dyDescent="0.25">
      <c r="B6" s="68" t="s">
        <v>74</v>
      </c>
      <c r="C6" s="112">
        <v>662897</v>
      </c>
      <c r="D6" s="109">
        <v>25.8</v>
      </c>
      <c r="E6" s="112">
        <v>17125519</v>
      </c>
      <c r="F6" s="105">
        <v>86.4</v>
      </c>
      <c r="G6" s="105">
        <v>101.6</v>
      </c>
      <c r="H6" s="105">
        <v>87.8</v>
      </c>
    </row>
    <row r="7" spans="2:15" ht="24.75" customHeight="1" x14ac:dyDescent="0.25">
      <c r="B7" s="68" t="s">
        <v>32</v>
      </c>
      <c r="C7" s="103">
        <v>627992</v>
      </c>
      <c r="D7" s="104">
        <v>26.4</v>
      </c>
      <c r="E7" s="103">
        <v>16609377</v>
      </c>
      <c r="F7" s="105">
        <v>86.6</v>
      </c>
      <c r="G7" s="104">
        <v>101.1</v>
      </c>
      <c r="H7" s="106">
        <v>87.7</v>
      </c>
    </row>
    <row r="8" spans="2:15" ht="24.75" customHeight="1" x14ac:dyDescent="0.25">
      <c r="B8" s="69" t="s">
        <v>15</v>
      </c>
      <c r="C8" s="103">
        <v>546639</v>
      </c>
      <c r="D8" s="104">
        <v>27.2</v>
      </c>
      <c r="E8" s="103">
        <v>14845467</v>
      </c>
      <c r="F8" s="105">
        <v>81.7</v>
      </c>
      <c r="G8" s="104">
        <v>102.3</v>
      </c>
      <c r="H8" s="106">
        <v>83.4</v>
      </c>
    </row>
    <row r="9" spans="2:15" ht="24.75" customHeight="1" x14ac:dyDescent="0.25">
      <c r="B9" s="69" t="s">
        <v>16</v>
      </c>
      <c r="C9" s="103">
        <v>81353</v>
      </c>
      <c r="D9" s="104">
        <v>21.7</v>
      </c>
      <c r="E9" s="103">
        <v>1763910</v>
      </c>
      <c r="F9" s="105">
        <v>144.80000000000001</v>
      </c>
      <c r="G9" s="104">
        <v>107.4</v>
      </c>
      <c r="H9" s="106">
        <v>155.19999999999999</v>
      </c>
    </row>
    <row r="10" spans="2:15" ht="24.75" customHeight="1" x14ac:dyDescent="0.25">
      <c r="B10" s="68" t="s">
        <v>33</v>
      </c>
      <c r="C10" s="112">
        <v>34905</v>
      </c>
      <c r="D10" s="109">
        <v>14.8</v>
      </c>
      <c r="E10" s="112">
        <v>516142</v>
      </c>
      <c r="F10" s="105">
        <v>82.8</v>
      </c>
      <c r="G10" s="105">
        <v>112.1</v>
      </c>
      <c r="H10" s="105">
        <v>92.6</v>
      </c>
    </row>
    <row r="11" spans="2:15" ht="24.75" customHeight="1" x14ac:dyDescent="0.25">
      <c r="B11" s="78" t="s">
        <v>89</v>
      </c>
      <c r="C11" s="107">
        <v>21032</v>
      </c>
      <c r="D11" s="104">
        <v>14.8</v>
      </c>
      <c r="E11" s="103">
        <v>310247</v>
      </c>
      <c r="F11" s="105">
        <v>57.1</v>
      </c>
      <c r="G11" s="104">
        <v>113</v>
      </c>
      <c r="H11" s="105">
        <v>64.400000000000006</v>
      </c>
    </row>
    <row r="12" spans="2:15" ht="24.75" customHeight="1" x14ac:dyDescent="0.25">
      <c r="B12" s="68" t="s">
        <v>76</v>
      </c>
      <c r="C12" s="103">
        <v>1684</v>
      </c>
      <c r="D12" s="104">
        <v>17.2</v>
      </c>
      <c r="E12" s="103">
        <v>29047</v>
      </c>
      <c r="F12" s="105">
        <v>144.4</v>
      </c>
      <c r="G12" s="104">
        <v>103</v>
      </c>
      <c r="H12" s="106">
        <v>149.4</v>
      </c>
    </row>
    <row r="13" spans="2:15" ht="24.75" customHeight="1" x14ac:dyDescent="0.25">
      <c r="B13" s="74" t="s">
        <v>91</v>
      </c>
      <c r="C13" s="103">
        <v>6542</v>
      </c>
      <c r="D13" s="104">
        <v>10.4</v>
      </c>
      <c r="E13" s="103">
        <v>67932</v>
      </c>
      <c r="F13" s="105">
        <v>158</v>
      </c>
      <c r="G13" s="104">
        <v>77</v>
      </c>
      <c r="H13" s="106">
        <v>121.3</v>
      </c>
    </row>
    <row r="14" spans="2:15" ht="24.75" customHeight="1" x14ac:dyDescent="0.25">
      <c r="B14" s="95" t="s">
        <v>92</v>
      </c>
      <c r="C14" s="107">
        <v>5647</v>
      </c>
      <c r="D14" s="104">
        <v>19.3</v>
      </c>
      <c r="E14" s="103">
        <v>108916</v>
      </c>
      <c r="F14" s="108" t="s">
        <v>63</v>
      </c>
      <c r="G14" s="109" t="s">
        <v>63</v>
      </c>
      <c r="H14" s="110" t="s">
        <v>63</v>
      </c>
    </row>
    <row r="15" spans="2:15" s="55" customFormat="1" ht="24" customHeight="1" x14ac:dyDescent="0.25">
      <c r="B15" s="147" t="s">
        <v>35</v>
      </c>
      <c r="C15" s="103">
        <v>147</v>
      </c>
      <c r="D15" s="104">
        <v>23.2</v>
      </c>
      <c r="E15" s="103">
        <v>3405</v>
      </c>
      <c r="F15" s="105">
        <v>58.8</v>
      </c>
      <c r="G15" s="104">
        <v>121.5</v>
      </c>
      <c r="H15" s="106">
        <v>71.3</v>
      </c>
      <c r="I15" s="54"/>
      <c r="J15" s="55" t="e">
        <f>ROUND(C15/#REF!*100,1)</f>
        <v>#REF!</v>
      </c>
      <c r="K15" s="55" t="e">
        <f>ROUND(D15/#REF!*100,1)</f>
        <v>#REF!</v>
      </c>
      <c r="L15" s="55" t="e">
        <f>ROUND(E15/#REF!*100,1)</f>
        <v>#REF!</v>
      </c>
      <c r="M15" s="77" t="e">
        <f>J15-F15</f>
        <v>#REF!</v>
      </c>
      <c r="N15" s="77" t="e">
        <f>K15-G15</f>
        <v>#REF!</v>
      </c>
      <c r="O15" s="77" t="e">
        <f>L15-H15</f>
        <v>#REF!</v>
      </c>
    </row>
    <row r="16" spans="2:15" s="55" customFormat="1" ht="24" customHeight="1" x14ac:dyDescent="0.25">
      <c r="B16" s="79" t="s">
        <v>36</v>
      </c>
      <c r="C16" s="103">
        <v>336</v>
      </c>
      <c r="D16" s="104">
        <v>24.6</v>
      </c>
      <c r="E16" s="103">
        <v>8280</v>
      </c>
      <c r="F16" s="105">
        <v>65.900000000000006</v>
      </c>
      <c r="G16" s="104">
        <v>37.1</v>
      </c>
      <c r="H16" s="106">
        <v>24.5</v>
      </c>
      <c r="I16" s="54"/>
      <c r="J16" s="55" t="e">
        <f t="shared" ref="J16:L20" si="0">ROUND(C16/C47*100,1)</f>
        <v>#DIV/0!</v>
      </c>
      <c r="K16" s="55" t="e">
        <f t="shared" si="0"/>
        <v>#DIV/0!</v>
      </c>
      <c r="L16" s="55" t="e">
        <f t="shared" si="0"/>
        <v>#DIV/0!</v>
      </c>
      <c r="M16" s="77" t="e">
        <f t="shared" ref="M16:O26" si="1">J16-F16</f>
        <v>#DIV/0!</v>
      </c>
      <c r="N16" s="77" t="e">
        <f t="shared" si="1"/>
        <v>#DIV/0!</v>
      </c>
      <c r="O16" s="77" t="e">
        <f t="shared" si="1"/>
        <v>#DIV/0!</v>
      </c>
    </row>
    <row r="17" spans="2:15" s="55" customFormat="1" ht="24" customHeight="1" x14ac:dyDescent="0.25">
      <c r="B17" s="79" t="s">
        <v>77</v>
      </c>
      <c r="C17" s="103">
        <v>12315</v>
      </c>
      <c r="D17" s="104">
        <v>25.3</v>
      </c>
      <c r="E17" s="103">
        <v>311401</v>
      </c>
      <c r="F17" s="105">
        <v>92</v>
      </c>
      <c r="G17" s="104">
        <v>124.6</v>
      </c>
      <c r="H17" s="106">
        <v>114.5</v>
      </c>
      <c r="I17" s="54"/>
      <c r="J17" s="55" t="e">
        <f t="shared" si="0"/>
        <v>#DIV/0!</v>
      </c>
      <c r="K17" s="55" t="e">
        <f t="shared" si="0"/>
        <v>#DIV/0!</v>
      </c>
      <c r="L17" s="55" t="e">
        <f t="shared" si="0"/>
        <v>#DIV/0!</v>
      </c>
      <c r="M17" s="77" t="e">
        <f t="shared" si="1"/>
        <v>#DIV/0!</v>
      </c>
      <c r="N17" s="77" t="e">
        <f t="shared" si="1"/>
        <v>#DIV/0!</v>
      </c>
      <c r="O17" s="77" t="e">
        <f t="shared" si="1"/>
        <v>#DIV/0!</v>
      </c>
    </row>
    <row r="18" spans="2:15" s="55" customFormat="1" ht="24" customHeight="1" x14ac:dyDescent="0.25">
      <c r="B18" s="79" t="s">
        <v>78</v>
      </c>
      <c r="C18" s="103">
        <v>1188</v>
      </c>
      <c r="D18" s="104">
        <v>15.9</v>
      </c>
      <c r="E18" s="103">
        <v>18870</v>
      </c>
      <c r="F18" s="105">
        <v>84.9</v>
      </c>
      <c r="G18" s="104">
        <v>100</v>
      </c>
      <c r="H18" s="106">
        <v>84.7</v>
      </c>
      <c r="I18" s="54"/>
      <c r="J18" s="55">
        <f t="shared" si="0"/>
        <v>1.4</v>
      </c>
      <c r="K18" s="55">
        <f t="shared" si="0"/>
        <v>72.900000000000006</v>
      </c>
      <c r="L18" s="55">
        <f t="shared" si="0"/>
        <v>1</v>
      </c>
      <c r="M18" s="77">
        <f t="shared" si="1"/>
        <v>-83.5</v>
      </c>
      <c r="N18" s="77">
        <f t="shared" si="1"/>
        <v>-27.099999999999994</v>
      </c>
      <c r="O18" s="77">
        <f t="shared" si="1"/>
        <v>-83.7</v>
      </c>
    </row>
    <row r="19" spans="2:15" s="55" customFormat="1" ht="24" customHeight="1" x14ac:dyDescent="0.25">
      <c r="B19" s="79" t="s">
        <v>79</v>
      </c>
      <c r="C19" s="103">
        <v>885</v>
      </c>
      <c r="D19" s="104">
        <v>231.6</v>
      </c>
      <c r="E19" s="103">
        <v>204942</v>
      </c>
      <c r="F19" s="105">
        <v>71.7</v>
      </c>
      <c r="G19" s="104">
        <v>104.8</v>
      </c>
      <c r="H19" s="106">
        <v>75.099999999999994</v>
      </c>
      <c r="I19" s="54"/>
      <c r="J19" s="55">
        <f t="shared" si="0"/>
        <v>19.7</v>
      </c>
      <c r="K19" s="55">
        <f t="shared" si="0"/>
        <v>1323.4</v>
      </c>
      <c r="L19" s="55">
        <f t="shared" si="0"/>
        <v>260.2</v>
      </c>
      <c r="M19" s="77">
        <f t="shared" si="1"/>
        <v>-52</v>
      </c>
      <c r="N19" s="77">
        <f t="shared" si="1"/>
        <v>1218.6000000000001</v>
      </c>
      <c r="O19" s="77">
        <f t="shared" si="1"/>
        <v>185.1</v>
      </c>
    </row>
    <row r="20" spans="2:15" s="55" customFormat="1" ht="24" customHeight="1" x14ac:dyDescent="0.25">
      <c r="B20" s="79" t="s">
        <v>80</v>
      </c>
      <c r="C20" s="103">
        <v>20553</v>
      </c>
      <c r="D20" s="104">
        <v>16.5</v>
      </c>
      <c r="E20" s="103">
        <v>340007</v>
      </c>
      <c r="F20" s="105">
        <v>120.9</v>
      </c>
      <c r="G20" s="104">
        <v>133.1</v>
      </c>
      <c r="H20" s="106">
        <v>161.1</v>
      </c>
      <c r="I20" s="54"/>
      <c r="J20" s="55">
        <f t="shared" si="0"/>
        <v>768.6</v>
      </c>
      <c r="K20" s="55">
        <f t="shared" si="0"/>
        <v>114.6</v>
      </c>
      <c r="L20" s="55">
        <f t="shared" si="0"/>
        <v>883.7</v>
      </c>
      <c r="M20" s="77">
        <f t="shared" si="1"/>
        <v>647.70000000000005</v>
      </c>
      <c r="N20" s="77">
        <f t="shared" si="1"/>
        <v>-18.5</v>
      </c>
      <c r="O20" s="77">
        <f t="shared" si="1"/>
        <v>722.6</v>
      </c>
    </row>
    <row r="21" spans="2:15" s="55" customFormat="1" ht="33" customHeight="1" x14ac:dyDescent="0.25">
      <c r="B21" s="68" t="s">
        <v>42</v>
      </c>
      <c r="C21" s="111">
        <v>206831</v>
      </c>
      <c r="D21" s="109">
        <v>20.2</v>
      </c>
      <c r="E21" s="111">
        <v>4183908</v>
      </c>
      <c r="F21" s="108">
        <v>71.099999999999994</v>
      </c>
      <c r="G21" s="109">
        <v>116.8</v>
      </c>
      <c r="H21" s="110">
        <v>83.1</v>
      </c>
      <c r="I21" s="54"/>
      <c r="J21" s="55">
        <f t="shared" ref="J21:L26" si="2">ROUND(C21/C56*100,1)</f>
        <v>1599.6</v>
      </c>
      <c r="K21" s="55">
        <f t="shared" si="2"/>
        <v>12</v>
      </c>
      <c r="L21" s="55">
        <f t="shared" si="2"/>
        <v>193.1</v>
      </c>
      <c r="M21" s="77">
        <f t="shared" si="1"/>
        <v>1528.5</v>
      </c>
      <c r="N21" s="77">
        <f t="shared" si="1"/>
        <v>-104.8</v>
      </c>
      <c r="O21" s="77">
        <f t="shared" si="1"/>
        <v>110</v>
      </c>
    </row>
    <row r="22" spans="2:15" s="55" customFormat="1" ht="24" customHeight="1" x14ac:dyDescent="0.25">
      <c r="B22" s="74" t="s">
        <v>43</v>
      </c>
      <c r="C22" s="103">
        <v>13165</v>
      </c>
      <c r="D22" s="104">
        <v>21</v>
      </c>
      <c r="E22" s="103">
        <v>276845</v>
      </c>
      <c r="F22" s="105">
        <v>119</v>
      </c>
      <c r="G22" s="104">
        <v>111.1</v>
      </c>
      <c r="H22" s="106">
        <v>132.19999999999999</v>
      </c>
      <c r="I22" s="54"/>
      <c r="J22" s="55">
        <f t="shared" si="2"/>
        <v>1190.3</v>
      </c>
      <c r="K22" s="55">
        <f t="shared" si="2"/>
        <v>11.6</v>
      </c>
      <c r="L22" s="55">
        <f t="shared" si="2"/>
        <v>138.4</v>
      </c>
      <c r="M22" s="77">
        <f t="shared" si="1"/>
        <v>1071.3</v>
      </c>
      <c r="N22" s="77">
        <f t="shared" si="1"/>
        <v>-99.5</v>
      </c>
      <c r="O22" s="77">
        <f t="shared" si="1"/>
        <v>6.2000000000000171</v>
      </c>
    </row>
    <row r="23" spans="2:15" s="55" customFormat="1" ht="24" customHeight="1" x14ac:dyDescent="0.25">
      <c r="B23" s="74" t="s">
        <v>44</v>
      </c>
      <c r="C23" s="103">
        <v>10784</v>
      </c>
      <c r="D23" s="104">
        <v>16.399999999999999</v>
      </c>
      <c r="E23" s="103">
        <v>176568</v>
      </c>
      <c r="F23" s="105">
        <v>93.2</v>
      </c>
      <c r="G23" s="104">
        <v>113.9</v>
      </c>
      <c r="H23" s="106">
        <v>106.1</v>
      </c>
      <c r="I23" s="54"/>
      <c r="J23" s="55">
        <f t="shared" si="2"/>
        <v>1346.3</v>
      </c>
      <c r="K23" s="55">
        <f t="shared" si="2"/>
        <v>9.5</v>
      </c>
      <c r="L23" s="55">
        <f t="shared" si="2"/>
        <v>128.4</v>
      </c>
      <c r="M23" s="77">
        <f t="shared" si="1"/>
        <v>1253.0999999999999</v>
      </c>
      <c r="N23" s="77">
        <f t="shared" si="1"/>
        <v>-104.4</v>
      </c>
      <c r="O23" s="77">
        <f t="shared" si="1"/>
        <v>22.300000000000011</v>
      </c>
    </row>
    <row r="24" spans="2:15" s="55" customFormat="1" ht="24" customHeight="1" x14ac:dyDescent="0.25">
      <c r="B24" s="74" t="s">
        <v>45</v>
      </c>
      <c r="C24" s="103">
        <v>27363</v>
      </c>
      <c r="D24" s="104">
        <v>26.9</v>
      </c>
      <c r="E24" s="103">
        <v>735223</v>
      </c>
      <c r="F24" s="105">
        <v>103.6</v>
      </c>
      <c r="G24" s="104">
        <v>110.2</v>
      </c>
      <c r="H24" s="106">
        <v>113.9</v>
      </c>
      <c r="I24" s="54"/>
      <c r="J24" s="55">
        <f t="shared" si="2"/>
        <v>6247.3</v>
      </c>
      <c r="K24" s="55">
        <f t="shared" si="2"/>
        <v>14.5</v>
      </c>
      <c r="L24" s="55">
        <f t="shared" si="2"/>
        <v>903.4</v>
      </c>
      <c r="M24" s="77">
        <f>J24-F24</f>
        <v>6143.7</v>
      </c>
      <c r="N24" s="77">
        <f t="shared" si="1"/>
        <v>-95.7</v>
      </c>
      <c r="O24" s="77">
        <f t="shared" si="1"/>
        <v>789.5</v>
      </c>
    </row>
    <row r="25" spans="2:15" s="55" customFormat="1" ht="24" customHeight="1" x14ac:dyDescent="0.25">
      <c r="B25" s="74" t="s">
        <v>46</v>
      </c>
      <c r="C25" s="103">
        <v>118554</v>
      </c>
      <c r="D25" s="104">
        <v>16</v>
      </c>
      <c r="E25" s="103">
        <v>1891245</v>
      </c>
      <c r="F25" s="105">
        <v>61.1</v>
      </c>
      <c r="G25" s="104">
        <v>113.5</v>
      </c>
      <c r="H25" s="106">
        <v>69.099999999999994</v>
      </c>
      <c r="I25" s="54"/>
      <c r="J25" s="55">
        <f t="shared" si="2"/>
        <v>3224.2</v>
      </c>
      <c r="K25" s="55">
        <f t="shared" si="2"/>
        <v>10</v>
      </c>
      <c r="L25" s="55">
        <f t="shared" si="2"/>
        <v>321.2</v>
      </c>
      <c r="M25" s="77">
        <f>J25-F25</f>
        <v>3163.1</v>
      </c>
      <c r="N25" s="77">
        <f t="shared" si="1"/>
        <v>-103.5</v>
      </c>
      <c r="O25" s="77">
        <f t="shared" si="1"/>
        <v>252.1</v>
      </c>
    </row>
    <row r="26" spans="2:15" s="55" customFormat="1" ht="33" customHeight="1" x14ac:dyDescent="0.25">
      <c r="B26" s="69" t="s">
        <v>47</v>
      </c>
      <c r="C26" s="103">
        <v>36965</v>
      </c>
      <c r="D26" s="104">
        <v>29.9</v>
      </c>
      <c r="E26" s="103">
        <v>1104027</v>
      </c>
      <c r="F26" s="105">
        <v>77.099999999999994</v>
      </c>
      <c r="G26" s="104">
        <v>112.4</v>
      </c>
      <c r="H26" s="106">
        <v>86.6</v>
      </c>
      <c r="I26" s="54"/>
      <c r="J26" s="55">
        <f t="shared" si="2"/>
        <v>535.1</v>
      </c>
      <c r="K26" s="55">
        <f t="shared" si="2"/>
        <v>17.8</v>
      </c>
      <c r="L26" s="55">
        <f t="shared" si="2"/>
        <v>95.3</v>
      </c>
      <c r="M26" s="77">
        <f>J26-F26</f>
        <v>458</v>
      </c>
      <c r="N26" s="77">
        <f t="shared" si="1"/>
        <v>-94.600000000000009</v>
      </c>
      <c r="O26" s="77">
        <f t="shared" si="1"/>
        <v>8.7000000000000028</v>
      </c>
    </row>
    <row r="27" spans="2:15" s="55" customFormat="1" ht="33" customHeight="1" x14ac:dyDescent="0.25">
      <c r="B27" s="68" t="s">
        <v>49</v>
      </c>
      <c r="C27" s="103">
        <v>32325</v>
      </c>
      <c r="D27" s="107">
        <v>181</v>
      </c>
      <c r="E27" s="103">
        <v>5863257</v>
      </c>
      <c r="F27" s="105">
        <v>91.4</v>
      </c>
      <c r="G27" s="104">
        <v>111.7</v>
      </c>
      <c r="H27" s="106">
        <v>102</v>
      </c>
      <c r="I27" s="54"/>
      <c r="J27" s="55">
        <f t="shared" ref="J27:L28" si="3">ROUND(C27/C62*100,1)</f>
        <v>133.4</v>
      </c>
      <c r="K27" s="55">
        <f t="shared" si="3"/>
        <v>3232.1</v>
      </c>
      <c r="L27" s="55">
        <f t="shared" si="3"/>
        <v>4333.2</v>
      </c>
      <c r="M27" s="77">
        <f t="shared" ref="M27:O28" si="4">J27-F27</f>
        <v>42</v>
      </c>
      <c r="N27" s="77">
        <f t="shared" si="4"/>
        <v>3120.4</v>
      </c>
      <c r="O27" s="77">
        <f t="shared" si="4"/>
        <v>4231.2</v>
      </c>
    </row>
    <row r="28" spans="2:15" s="55" customFormat="1" ht="24.75" customHeight="1" x14ac:dyDescent="0.25">
      <c r="B28" s="74" t="s">
        <v>43</v>
      </c>
      <c r="C28" s="103">
        <v>1691</v>
      </c>
      <c r="D28" s="107">
        <v>184</v>
      </c>
      <c r="E28" s="103">
        <v>310623</v>
      </c>
      <c r="F28" s="105">
        <v>163.4</v>
      </c>
      <c r="G28" s="104">
        <v>105.7</v>
      </c>
      <c r="H28" s="106">
        <v>172.9</v>
      </c>
      <c r="I28" s="54"/>
      <c r="J28" s="55">
        <f t="shared" si="3"/>
        <v>96.4</v>
      </c>
      <c r="K28" s="55">
        <f t="shared" si="3"/>
        <v>5257.1</v>
      </c>
      <c r="L28" s="55">
        <f t="shared" si="3"/>
        <v>5068.1000000000004</v>
      </c>
      <c r="M28" s="77">
        <f t="shared" si="4"/>
        <v>-67</v>
      </c>
      <c r="N28" s="77">
        <f t="shared" si="4"/>
        <v>5151.4000000000005</v>
      </c>
      <c r="O28" s="77">
        <f t="shared" si="4"/>
        <v>4895.2000000000007</v>
      </c>
    </row>
    <row r="29" spans="2:15" s="55" customFormat="1" ht="24" customHeight="1" x14ac:dyDescent="0.25">
      <c r="B29" s="74" t="s">
        <v>44</v>
      </c>
      <c r="C29" s="103">
        <v>5132</v>
      </c>
      <c r="D29" s="107">
        <v>191</v>
      </c>
      <c r="E29" s="103">
        <v>979933</v>
      </c>
      <c r="F29" s="105">
        <v>165.4</v>
      </c>
      <c r="G29" s="104">
        <v>113.7</v>
      </c>
      <c r="H29" s="106">
        <v>188.1</v>
      </c>
      <c r="I29" s="54"/>
      <c r="M29" s="77"/>
      <c r="N29" s="77"/>
      <c r="O29" s="77"/>
    </row>
    <row r="30" spans="2:15" s="55" customFormat="1" ht="24" customHeight="1" x14ac:dyDescent="0.25">
      <c r="B30" s="74" t="s">
        <v>45</v>
      </c>
      <c r="C30" s="103">
        <v>1551</v>
      </c>
      <c r="D30" s="107">
        <v>193</v>
      </c>
      <c r="E30" s="103">
        <v>298591</v>
      </c>
      <c r="F30" s="105">
        <v>54.9</v>
      </c>
      <c r="G30" s="104">
        <v>98.5</v>
      </c>
      <c r="H30" s="106">
        <v>54</v>
      </c>
      <c r="I30" s="54"/>
      <c r="J30" s="55">
        <f t="shared" ref="J30:L32" si="5">ROUND(C30/C64*100,1)</f>
        <v>162.6</v>
      </c>
      <c r="K30" s="55">
        <f t="shared" si="5"/>
        <v>6225.8</v>
      </c>
      <c r="L30" s="55">
        <f t="shared" si="5"/>
        <v>10243.299999999999</v>
      </c>
      <c r="M30" s="77">
        <f t="shared" ref="M30:O32" si="6">J30-F30</f>
        <v>107.69999999999999</v>
      </c>
      <c r="N30" s="77">
        <f t="shared" si="6"/>
        <v>6127.3</v>
      </c>
      <c r="O30" s="77">
        <f t="shared" si="6"/>
        <v>10189.299999999999</v>
      </c>
    </row>
    <row r="31" spans="2:15" s="55" customFormat="1" ht="24" customHeight="1" x14ac:dyDescent="0.25">
      <c r="B31" s="74" t="s">
        <v>46</v>
      </c>
      <c r="C31" s="103">
        <v>16377</v>
      </c>
      <c r="D31" s="107">
        <v>175</v>
      </c>
      <c r="E31" s="103">
        <v>2866976</v>
      </c>
      <c r="F31" s="105">
        <v>79.099999999999994</v>
      </c>
      <c r="G31" s="104">
        <v>113.6</v>
      </c>
      <c r="H31" s="106">
        <v>89.8</v>
      </c>
      <c r="I31" s="54"/>
      <c r="J31" s="55">
        <f t="shared" si="5"/>
        <v>289.60000000000002</v>
      </c>
      <c r="K31" s="55">
        <f t="shared" si="5"/>
        <v>3181.8</v>
      </c>
      <c r="L31" s="55">
        <f t="shared" si="5"/>
        <v>9219.7999999999993</v>
      </c>
      <c r="M31" s="77">
        <f t="shared" si="6"/>
        <v>210.50000000000003</v>
      </c>
      <c r="N31" s="77">
        <f t="shared" si="6"/>
        <v>3068.2000000000003</v>
      </c>
      <c r="O31" s="77">
        <f t="shared" si="6"/>
        <v>9130</v>
      </c>
    </row>
    <row r="32" spans="2:15" s="55" customFormat="1" ht="28.5" customHeight="1" x14ac:dyDescent="0.25">
      <c r="B32" s="69" t="s">
        <v>47</v>
      </c>
      <c r="C32" s="103">
        <v>7574</v>
      </c>
      <c r="D32" s="107">
        <v>186</v>
      </c>
      <c r="E32" s="103">
        <v>1407134</v>
      </c>
      <c r="F32" s="105">
        <v>98</v>
      </c>
      <c r="G32" s="104">
        <v>110.1</v>
      </c>
      <c r="H32" s="105">
        <v>108</v>
      </c>
      <c r="I32" s="54"/>
      <c r="J32" s="55">
        <f t="shared" si="5"/>
        <v>47.7</v>
      </c>
      <c r="K32" s="55">
        <f t="shared" si="5"/>
        <v>3100</v>
      </c>
      <c r="L32" s="55">
        <f t="shared" si="5"/>
        <v>1478.5</v>
      </c>
      <c r="M32" s="77">
        <f t="shared" si="6"/>
        <v>-50.3</v>
      </c>
      <c r="N32" s="77">
        <f t="shared" si="6"/>
        <v>2989.9</v>
      </c>
      <c r="O32" s="77">
        <f t="shared" si="6"/>
        <v>1370.5</v>
      </c>
    </row>
    <row r="33" spans="2:15" s="55" customFormat="1" ht="29.25" customHeight="1" x14ac:dyDescent="0.2">
      <c r="I33" s="54"/>
      <c r="M33" s="77"/>
      <c r="N33" s="77"/>
      <c r="O33" s="77"/>
    </row>
    <row r="34" spans="2:15" s="55" customFormat="1" ht="21.95" customHeight="1" x14ac:dyDescent="0.2">
      <c r="I34" s="54"/>
      <c r="J34" s="55" t="e">
        <f>ROUND(#REF!/C67*100,1)</f>
        <v>#REF!</v>
      </c>
      <c r="K34" s="55" t="e">
        <f>ROUND(#REF!/D67*100,1)</f>
        <v>#REF!</v>
      </c>
      <c r="L34" s="55" t="e">
        <f>ROUND(#REF!/E67*100,1)</f>
        <v>#REF!</v>
      </c>
      <c r="M34" s="77" t="e">
        <f>J34-#REF!</f>
        <v>#REF!</v>
      </c>
      <c r="N34" s="77" t="e">
        <f>K34-#REF!</f>
        <v>#REF!</v>
      </c>
      <c r="O34" s="77" t="e">
        <f>L34-#REF!</f>
        <v>#REF!</v>
      </c>
    </row>
    <row r="35" spans="2:15" s="55" customFormat="1" ht="21.95" customHeight="1" x14ac:dyDescent="0.2">
      <c r="I35" s="54"/>
      <c r="J35" s="55" t="e">
        <f>ROUND(#REF!/C68*100,1)</f>
        <v>#REF!</v>
      </c>
      <c r="K35" s="55" t="e">
        <f>ROUND(#REF!/D68*100,1)</f>
        <v>#REF!</v>
      </c>
      <c r="L35" s="55" t="e">
        <f>ROUND(#REF!/E68*100,1)</f>
        <v>#REF!</v>
      </c>
      <c r="M35" s="77" t="e">
        <f>J35-#REF!</f>
        <v>#REF!</v>
      </c>
      <c r="N35" s="77" t="e">
        <f>K35-#REF!</f>
        <v>#REF!</v>
      </c>
      <c r="O35" s="77" t="e">
        <f>L35-#REF!</f>
        <v>#REF!</v>
      </c>
    </row>
    <row r="36" spans="2:15" s="55" customFormat="1" ht="21.95" customHeight="1" x14ac:dyDescent="0.2">
      <c r="I36" s="54"/>
      <c r="M36" s="77"/>
      <c r="N36" s="77"/>
      <c r="O36" s="77"/>
    </row>
    <row r="37" spans="2:15" s="55" customFormat="1" ht="29.25" customHeight="1" x14ac:dyDescent="0.2">
      <c r="I37" s="54"/>
      <c r="J37" s="55" t="e">
        <f>ROUND(#REF!/C70*100,1)</f>
        <v>#REF!</v>
      </c>
      <c r="K37" s="55" t="e">
        <f>ROUND(#REF!/D70*100,1)</f>
        <v>#REF!</v>
      </c>
      <c r="L37" s="55" t="e">
        <f>ROUND(#REF!/E70*100,1)</f>
        <v>#REF!</v>
      </c>
      <c r="M37" s="77" t="e">
        <f>J37-#REF!</f>
        <v>#REF!</v>
      </c>
      <c r="N37" s="77" t="e">
        <f>K37-#REF!</f>
        <v>#REF!</v>
      </c>
      <c r="O37" s="77" t="e">
        <f>L37-#REF!</f>
        <v>#REF!</v>
      </c>
    </row>
    <row r="38" spans="2:15" s="55" customFormat="1" ht="21.95" customHeight="1" x14ac:dyDescent="0.2">
      <c r="I38" s="54"/>
      <c r="J38" s="55" t="e">
        <f>ROUND(#REF!/C71*100,1)</f>
        <v>#REF!</v>
      </c>
      <c r="K38" s="55" t="e">
        <f>ROUND(#REF!/D71*100,1)</f>
        <v>#REF!</v>
      </c>
      <c r="L38" s="55" t="e">
        <f>ROUND(#REF!/E71*100,1)</f>
        <v>#REF!</v>
      </c>
      <c r="M38" s="77" t="e">
        <f>J38-#REF!</f>
        <v>#REF!</v>
      </c>
      <c r="N38" s="77" t="e">
        <f>K38-#REF!</f>
        <v>#REF!</v>
      </c>
      <c r="O38" s="77" t="e">
        <f>L38-#REF!</f>
        <v>#REF!</v>
      </c>
    </row>
    <row r="39" spans="2:15" s="55" customFormat="1" ht="21.95" customHeight="1" x14ac:dyDescent="0.2">
      <c r="I39" s="54"/>
      <c r="M39" s="77"/>
      <c r="N39" s="77"/>
      <c r="O39" s="77"/>
    </row>
    <row r="40" spans="2:15" s="55" customFormat="1" ht="26.25" customHeight="1" x14ac:dyDescent="0.2">
      <c r="I40" s="54"/>
      <c r="M40" s="77"/>
      <c r="N40" s="77"/>
      <c r="O40" s="77"/>
    </row>
    <row r="41" spans="2:15" s="55" customFormat="1" ht="21.95" customHeight="1" x14ac:dyDescent="0.2">
      <c r="I41" s="54"/>
      <c r="J41" s="55" t="e">
        <f>ROUND(#REF!/C72*100,1)</f>
        <v>#REF!</v>
      </c>
      <c r="K41" s="55" t="e">
        <f>ROUND(#REF!/D72*100,1)</f>
        <v>#REF!</v>
      </c>
      <c r="L41" s="55" t="e">
        <f>ROUND(#REF!/E72*100,1)</f>
        <v>#REF!</v>
      </c>
      <c r="M41" s="77" t="e">
        <f>J41-#REF!</f>
        <v>#REF!</v>
      </c>
      <c r="N41" s="77" t="e">
        <f>K41-#REF!</f>
        <v>#REF!</v>
      </c>
      <c r="O41" s="77" t="e">
        <f>L41-#REF!</f>
        <v>#REF!</v>
      </c>
    </row>
    <row r="42" spans="2:15" s="55" customFormat="1" ht="21.95" customHeight="1" x14ac:dyDescent="0.2">
      <c r="I42" s="54"/>
      <c r="L42" s="55" t="e">
        <f>ROUND(#REF!/E73*100,1)</f>
        <v>#REF!</v>
      </c>
      <c r="M42" s="77"/>
      <c r="N42" s="77"/>
      <c r="O42" s="77" t="e">
        <f>L42-#REF!</f>
        <v>#REF!</v>
      </c>
    </row>
    <row r="43" spans="2:15" s="55" customFormat="1" ht="21.95" customHeight="1" x14ac:dyDescent="0.2">
      <c r="I43" s="54"/>
      <c r="L43" s="55" t="e">
        <f>ROUND(#REF!/E74*100,1)</f>
        <v>#REF!</v>
      </c>
      <c r="M43" s="77"/>
      <c r="N43" s="77"/>
      <c r="O43" s="77" t="e">
        <f>L43-#REF!</f>
        <v>#REF!</v>
      </c>
    </row>
    <row r="44" spans="2:15" s="55" customFormat="1" ht="28.5" customHeight="1" x14ac:dyDescent="0.2">
      <c r="I44" s="54"/>
      <c r="L44" s="55" t="e">
        <f>ROUND(#REF!/E75*100,1)</f>
        <v>#REF!</v>
      </c>
      <c r="M44" s="77"/>
      <c r="N44" s="77"/>
      <c r="O44" s="77" t="e">
        <f>L44-#REF!</f>
        <v>#REF!</v>
      </c>
    </row>
    <row r="45" spans="2:15" s="55" customFormat="1" ht="21.95" customHeight="1" x14ac:dyDescent="0.2">
      <c r="I45" s="54"/>
      <c r="L45" s="55" t="e">
        <f>ROUND(#REF!/E76*100,1)</f>
        <v>#REF!</v>
      </c>
      <c r="M45" s="77"/>
      <c r="N45" s="77"/>
      <c r="O45" s="77" t="e">
        <f>L45-#REF!</f>
        <v>#REF!</v>
      </c>
    </row>
    <row r="46" spans="2:15" s="55" customFormat="1" ht="21.95" customHeight="1" x14ac:dyDescent="0.2">
      <c r="I46" s="54"/>
      <c r="J46" s="55" t="e">
        <f>ROUND(#REF!/C77*100,1)</f>
        <v>#REF!</v>
      </c>
      <c r="K46" s="55" t="e">
        <f>ROUND(#REF!/D77*100,1)</f>
        <v>#REF!</v>
      </c>
      <c r="L46" s="55" t="e">
        <f>ROUND(#REF!/E77*100,1)</f>
        <v>#REF!</v>
      </c>
      <c r="M46" s="77" t="e">
        <f>J46-#REF!</f>
        <v>#REF!</v>
      </c>
      <c r="N46" s="77" t="e">
        <f>K46-#REF!</f>
        <v>#REF!</v>
      </c>
      <c r="O46" s="77" t="e">
        <f>L46-#REF!</f>
        <v>#REF!</v>
      </c>
    </row>
    <row r="47" spans="2:15" ht="14.25" x14ac:dyDescent="0.2">
      <c r="C47" s="37"/>
      <c r="D47" s="50"/>
      <c r="E47" s="37"/>
      <c r="F47" s="50"/>
      <c r="G47" s="50"/>
      <c r="H47" s="50"/>
      <c r="J47" s="55"/>
      <c r="K47" s="55"/>
      <c r="L47" s="55"/>
    </row>
    <row r="48" spans="2:15" ht="14.25" hidden="1" customHeight="1" x14ac:dyDescent="0.2">
      <c r="B48" s="80">
        <v>2005</v>
      </c>
      <c r="C48" s="24"/>
      <c r="D48" s="22"/>
      <c r="E48" s="14"/>
      <c r="F48" s="22"/>
      <c r="G48" s="22"/>
      <c r="H48" s="22"/>
      <c r="J48" s="55"/>
      <c r="K48" s="55"/>
      <c r="L48" s="55"/>
    </row>
    <row r="49" spans="2:9" s="55" customFormat="1" ht="14.25" hidden="1" customHeight="1" x14ac:dyDescent="0.2">
      <c r="B49" s="21" t="s">
        <v>42</v>
      </c>
      <c r="C49" s="37">
        <v>85289</v>
      </c>
      <c r="D49" s="50">
        <v>21.8</v>
      </c>
      <c r="E49" s="37">
        <v>1862444</v>
      </c>
      <c r="F49" s="50">
        <v>120.3</v>
      </c>
      <c r="G49" s="50">
        <v>80.099999999999994</v>
      </c>
      <c r="H49" s="50">
        <v>96.7</v>
      </c>
      <c r="I49" s="54"/>
    </row>
    <row r="50" spans="2:9" s="55" customFormat="1" ht="14.25" hidden="1" customHeight="1" x14ac:dyDescent="0.2">
      <c r="B50" s="129" t="s">
        <v>43</v>
      </c>
      <c r="C50" s="37">
        <v>4502</v>
      </c>
      <c r="D50" s="50">
        <v>17.5</v>
      </c>
      <c r="E50" s="37">
        <v>78772</v>
      </c>
      <c r="F50" s="50">
        <v>148.4</v>
      </c>
      <c r="G50" s="50">
        <v>76.099999999999994</v>
      </c>
      <c r="H50" s="50">
        <v>112.9</v>
      </c>
      <c r="I50" s="54"/>
    </row>
    <row r="51" spans="2:9" s="55" customFormat="1" ht="14.25" hidden="1" customHeight="1" x14ac:dyDescent="0.2">
      <c r="B51" s="129" t="s">
        <v>44</v>
      </c>
      <c r="C51" s="37">
        <v>2674</v>
      </c>
      <c r="D51" s="50">
        <v>14.4</v>
      </c>
      <c r="E51" s="37">
        <v>38477</v>
      </c>
      <c r="F51" s="50">
        <v>391.5</v>
      </c>
      <c r="G51" s="50">
        <v>90.6</v>
      </c>
      <c r="H51" s="50">
        <v>355.3</v>
      </c>
      <c r="I51" s="54"/>
    </row>
    <row r="52" spans="2:9" s="55" customFormat="1" ht="14.25" hidden="1" customHeight="1" x14ac:dyDescent="0.2">
      <c r="B52" s="129" t="s">
        <v>45</v>
      </c>
      <c r="C52" s="37">
        <v>10469</v>
      </c>
      <c r="D52" s="51">
        <v>23.7</v>
      </c>
      <c r="E52" s="37">
        <v>248491</v>
      </c>
      <c r="F52" s="50">
        <v>128.19999999999999</v>
      </c>
      <c r="G52" s="50">
        <v>83.7</v>
      </c>
      <c r="H52" s="50">
        <v>107.7</v>
      </c>
      <c r="I52" s="54"/>
    </row>
    <row r="53" spans="2:9" s="55" customFormat="1" ht="14.25" hidden="1" customHeight="1" x14ac:dyDescent="0.2">
      <c r="B53" s="129" t="s">
        <v>46</v>
      </c>
      <c r="C53" s="37">
        <v>28903</v>
      </c>
      <c r="D53" s="50">
        <v>14.2</v>
      </c>
      <c r="E53" s="37">
        <v>409134</v>
      </c>
      <c r="F53" s="50">
        <v>248.7</v>
      </c>
      <c r="G53" s="50">
        <v>86.6</v>
      </c>
      <c r="H53" s="50">
        <v>215</v>
      </c>
      <c r="I53" s="54"/>
    </row>
    <row r="54" spans="2:9" s="55" customFormat="1" ht="24" hidden="1" customHeight="1" x14ac:dyDescent="0.2">
      <c r="B54" s="23" t="s">
        <v>47</v>
      </c>
      <c r="C54" s="37">
        <v>38742</v>
      </c>
      <c r="D54" s="51">
        <v>28.1</v>
      </c>
      <c r="E54" s="37">
        <v>1087570</v>
      </c>
      <c r="F54" s="50">
        <v>81.8</v>
      </c>
      <c r="G54" s="50">
        <v>93.4</v>
      </c>
      <c r="H54" s="50">
        <v>76.400000000000006</v>
      </c>
      <c r="I54" s="54"/>
    </row>
    <row r="55" spans="2:9" s="55" customFormat="1" ht="14.25" hidden="1" customHeight="1" x14ac:dyDescent="0.2">
      <c r="B55" s="21" t="s">
        <v>48</v>
      </c>
      <c r="C55" s="130">
        <v>962</v>
      </c>
      <c r="D55" s="131">
        <v>12.2</v>
      </c>
      <c r="E55" s="130">
        <v>11719</v>
      </c>
      <c r="F55" s="132">
        <v>124.8</v>
      </c>
      <c r="G55" s="132">
        <v>81.3</v>
      </c>
      <c r="H55" s="132">
        <v>101.6</v>
      </c>
      <c r="I55" s="54"/>
    </row>
    <row r="56" spans="2:9" s="55" customFormat="1" ht="14.25" hidden="1" customHeight="1" x14ac:dyDescent="0.2">
      <c r="B56" s="21" t="s">
        <v>49</v>
      </c>
      <c r="C56" s="133">
        <v>12930</v>
      </c>
      <c r="D56" s="134">
        <v>168</v>
      </c>
      <c r="E56" s="133">
        <v>2166811</v>
      </c>
      <c r="F56" s="80">
        <v>60.2</v>
      </c>
      <c r="G56" s="80">
        <v>91.3</v>
      </c>
      <c r="H56" s="80">
        <v>54.9</v>
      </c>
      <c r="I56" s="54"/>
    </row>
    <row r="57" spans="2:9" s="55" customFormat="1" ht="14.25" hidden="1" customHeight="1" x14ac:dyDescent="0.2">
      <c r="B57" s="129" t="s">
        <v>43</v>
      </c>
      <c r="C57" s="80">
        <v>1106</v>
      </c>
      <c r="D57" s="80">
        <v>181</v>
      </c>
      <c r="E57" s="80">
        <v>200073</v>
      </c>
      <c r="F57" s="80">
        <v>92</v>
      </c>
      <c r="G57" s="80">
        <v>98.4</v>
      </c>
      <c r="H57" s="80">
        <v>90.7</v>
      </c>
      <c r="I57" s="54"/>
    </row>
    <row r="58" spans="2:9" s="55" customFormat="1" ht="14.25" hidden="1" customHeight="1" x14ac:dyDescent="0.2">
      <c r="B58" s="129" t="s">
        <v>44</v>
      </c>
      <c r="C58" s="24">
        <v>801</v>
      </c>
      <c r="D58" s="22">
        <v>172</v>
      </c>
      <c r="E58" s="24">
        <v>137498</v>
      </c>
      <c r="F58" s="135">
        <v>60.3</v>
      </c>
      <c r="G58" s="135">
        <v>89.6</v>
      </c>
      <c r="H58" s="135">
        <v>53.9</v>
      </c>
      <c r="I58" s="54"/>
    </row>
    <row r="59" spans="2:9" s="55" customFormat="1" ht="14.25" hidden="1" customHeight="1" x14ac:dyDescent="0.2">
      <c r="B59" s="129" t="s">
        <v>45</v>
      </c>
      <c r="C59" s="24">
        <v>438</v>
      </c>
      <c r="D59" s="22">
        <v>186</v>
      </c>
      <c r="E59" s="24">
        <v>81382</v>
      </c>
      <c r="F59" s="135">
        <v>103.1</v>
      </c>
      <c r="G59" s="135">
        <v>94.4</v>
      </c>
      <c r="H59" s="135">
        <v>97.4</v>
      </c>
      <c r="I59" s="54"/>
    </row>
    <row r="60" spans="2:9" s="55" customFormat="1" ht="14.25" hidden="1" customHeight="1" x14ac:dyDescent="0.2">
      <c r="B60" s="129" t="s">
        <v>46</v>
      </c>
      <c r="C60" s="24">
        <v>3677</v>
      </c>
      <c r="D60" s="136">
        <v>160</v>
      </c>
      <c r="E60" s="24">
        <v>588842</v>
      </c>
      <c r="F60" s="135">
        <v>82.8</v>
      </c>
      <c r="G60" s="135">
        <v>94.1</v>
      </c>
      <c r="H60" s="135">
        <v>78.099999999999994</v>
      </c>
      <c r="I60" s="54"/>
    </row>
    <row r="61" spans="2:9" s="55" customFormat="1" ht="24" hidden="1" customHeight="1" x14ac:dyDescent="0.2">
      <c r="B61" s="23" t="s">
        <v>47</v>
      </c>
      <c r="C61" s="24">
        <v>6908</v>
      </c>
      <c r="D61" s="136">
        <v>168</v>
      </c>
      <c r="E61" s="24">
        <v>1159016</v>
      </c>
      <c r="F61" s="135">
        <v>49</v>
      </c>
      <c r="G61" s="135">
        <v>89.8</v>
      </c>
      <c r="H61" s="135">
        <v>44</v>
      </c>
      <c r="I61" s="54"/>
    </row>
    <row r="62" spans="2:9" s="55" customFormat="1" ht="24" hidden="1" customHeight="1" x14ac:dyDescent="0.2">
      <c r="B62" s="53" t="s">
        <v>50</v>
      </c>
      <c r="C62" s="24">
        <v>24234</v>
      </c>
      <c r="D62" s="15">
        <v>5.6</v>
      </c>
      <c r="E62" s="37">
        <v>135311</v>
      </c>
      <c r="F62" s="135">
        <v>129.69999999999999</v>
      </c>
      <c r="G62" s="135">
        <v>82.4</v>
      </c>
      <c r="H62" s="135">
        <v>106.5</v>
      </c>
      <c r="I62" s="54"/>
    </row>
    <row r="63" spans="2:9" s="55" customFormat="1" ht="14.25" hidden="1" customHeight="1" x14ac:dyDescent="0.2">
      <c r="B63" s="23" t="s">
        <v>51</v>
      </c>
      <c r="C63" s="24">
        <v>1754</v>
      </c>
      <c r="D63" s="15">
        <v>3.5</v>
      </c>
      <c r="E63" s="37">
        <v>6129</v>
      </c>
      <c r="F63" s="135">
        <v>99.2</v>
      </c>
      <c r="G63" s="135">
        <v>79.5</v>
      </c>
      <c r="H63" s="135">
        <v>78.5</v>
      </c>
      <c r="I63" s="54"/>
    </row>
    <row r="64" spans="2:9" s="55" customFormat="1" ht="14.25" hidden="1" customHeight="1" x14ac:dyDescent="0.2">
      <c r="B64" s="23" t="s">
        <v>52</v>
      </c>
      <c r="C64" s="24">
        <v>954</v>
      </c>
      <c r="D64" s="15">
        <v>3.1</v>
      </c>
      <c r="E64" s="37">
        <v>2915</v>
      </c>
      <c r="F64" s="135">
        <v>206</v>
      </c>
      <c r="G64" s="135">
        <v>91.2</v>
      </c>
      <c r="H64" s="135">
        <v>183.2</v>
      </c>
      <c r="I64" s="54"/>
    </row>
    <row r="65" spans="2:9" s="55" customFormat="1" ht="24" hidden="1" customHeight="1" x14ac:dyDescent="0.2">
      <c r="B65" s="23" t="s">
        <v>69</v>
      </c>
      <c r="C65" s="24">
        <v>5656</v>
      </c>
      <c r="D65" s="136">
        <v>5.5</v>
      </c>
      <c r="E65" s="24">
        <v>31096</v>
      </c>
      <c r="F65" s="135">
        <v>125.6</v>
      </c>
      <c r="G65" s="135">
        <v>105.8</v>
      </c>
      <c r="H65" s="135">
        <v>132.6</v>
      </c>
      <c r="I65" s="54"/>
    </row>
    <row r="66" spans="2:9" s="55" customFormat="1" ht="14.25" hidden="1" customHeight="1" x14ac:dyDescent="0.2">
      <c r="B66" s="23" t="s">
        <v>55</v>
      </c>
      <c r="C66" s="24">
        <v>15869</v>
      </c>
      <c r="D66" s="15">
        <v>6</v>
      </c>
      <c r="E66" s="37">
        <v>95171</v>
      </c>
      <c r="F66" s="135">
        <v>132.80000000000001</v>
      </c>
      <c r="G66" s="135">
        <v>75.900000000000006</v>
      </c>
      <c r="H66" s="135">
        <v>101</v>
      </c>
      <c r="I66" s="54"/>
    </row>
    <row r="67" spans="2:9" s="55" customFormat="1" ht="24" hidden="1" customHeight="1" x14ac:dyDescent="0.2">
      <c r="B67" s="53" t="s">
        <v>57</v>
      </c>
      <c r="C67" s="24">
        <v>456937</v>
      </c>
      <c r="D67" s="15">
        <v>211</v>
      </c>
      <c r="E67" s="37">
        <v>96462873</v>
      </c>
      <c r="F67" s="135">
        <v>107.7</v>
      </c>
      <c r="G67" s="135">
        <v>87.9</v>
      </c>
      <c r="H67" s="135">
        <v>94.5</v>
      </c>
      <c r="I67" s="54"/>
    </row>
    <row r="68" spans="2:9" s="55" customFormat="1" ht="14.25" hidden="1" customHeight="1" x14ac:dyDescent="0.2">
      <c r="B68" s="23" t="s">
        <v>51</v>
      </c>
      <c r="C68" s="24">
        <v>45404</v>
      </c>
      <c r="D68" s="15">
        <v>248</v>
      </c>
      <c r="E68" s="37">
        <v>11271235</v>
      </c>
      <c r="F68" s="135">
        <v>88</v>
      </c>
      <c r="G68" s="135">
        <v>91.2</v>
      </c>
      <c r="H68" s="135">
        <v>80.5</v>
      </c>
      <c r="I68" s="54"/>
    </row>
    <row r="69" spans="2:9" s="55" customFormat="1" ht="14.25" hidden="1" customHeight="1" x14ac:dyDescent="0.2">
      <c r="B69" s="23" t="s">
        <v>52</v>
      </c>
      <c r="C69" s="24">
        <v>39049</v>
      </c>
      <c r="D69" s="136">
        <v>273</v>
      </c>
      <c r="E69" s="24">
        <v>10650418</v>
      </c>
      <c r="F69" s="135">
        <v>107.9</v>
      </c>
      <c r="G69" s="135">
        <v>89.2</v>
      </c>
      <c r="H69" s="135">
        <v>96.3</v>
      </c>
      <c r="I69" s="54"/>
    </row>
    <row r="70" spans="2:9" s="55" customFormat="1" ht="24" hidden="1" customHeight="1" x14ac:dyDescent="0.2">
      <c r="B70" s="23" t="s">
        <v>69</v>
      </c>
      <c r="C70" s="24">
        <v>28295</v>
      </c>
      <c r="D70" s="15">
        <v>146</v>
      </c>
      <c r="E70" s="37">
        <v>4136874</v>
      </c>
      <c r="F70" s="135">
        <v>118.5</v>
      </c>
      <c r="G70" s="135">
        <v>95.4</v>
      </c>
      <c r="H70" s="135">
        <v>113.2</v>
      </c>
      <c r="I70" s="54"/>
    </row>
    <row r="71" spans="2:9" s="55" customFormat="1" ht="14.25" hidden="1" customHeight="1" x14ac:dyDescent="0.2">
      <c r="B71" s="23" t="s">
        <v>55</v>
      </c>
      <c r="C71" s="24">
        <v>331915</v>
      </c>
      <c r="D71" s="15">
        <v>205</v>
      </c>
      <c r="E71" s="37">
        <v>68160819</v>
      </c>
      <c r="F71" s="135">
        <v>148.9</v>
      </c>
      <c r="G71" s="135">
        <v>86.5</v>
      </c>
      <c r="H71" s="135">
        <v>129.1</v>
      </c>
      <c r="I71" s="54"/>
    </row>
    <row r="72" spans="2:9" s="55" customFormat="1" ht="14.25" hidden="1" customHeight="1" x14ac:dyDescent="0.2">
      <c r="B72" s="23" t="s">
        <v>58</v>
      </c>
      <c r="C72" s="24">
        <v>12274</v>
      </c>
      <c r="D72" s="136">
        <v>183</v>
      </c>
      <c r="E72" s="24">
        <v>2243527</v>
      </c>
      <c r="F72" s="135">
        <v>13.7</v>
      </c>
      <c r="G72" s="135">
        <v>80.3</v>
      </c>
      <c r="H72" s="135">
        <v>10.9</v>
      </c>
      <c r="I72" s="54"/>
    </row>
    <row r="73" spans="2:9" s="55" customFormat="1" ht="14.25" hidden="1" customHeight="1" x14ac:dyDescent="0.2">
      <c r="B73" s="21" t="s">
        <v>59</v>
      </c>
      <c r="C73" s="24">
        <v>325674</v>
      </c>
      <c r="D73" s="15">
        <v>391</v>
      </c>
      <c r="E73" s="37">
        <v>127414187</v>
      </c>
      <c r="F73" s="135">
        <v>112.5</v>
      </c>
      <c r="G73" s="135">
        <v>93.5</v>
      </c>
      <c r="H73" s="135">
        <v>105.3</v>
      </c>
      <c r="I73" s="54"/>
    </row>
    <row r="74" spans="2:9" s="55" customFormat="1" ht="24" hidden="1" customHeight="1" x14ac:dyDescent="0.2">
      <c r="B74" s="21" t="s">
        <v>60</v>
      </c>
      <c r="C74" s="24">
        <v>3387502</v>
      </c>
      <c r="D74" s="15">
        <v>39.9</v>
      </c>
      <c r="E74" s="37">
        <v>135216350</v>
      </c>
      <c r="F74" s="135">
        <v>100.7</v>
      </c>
      <c r="G74" s="135">
        <v>94.3</v>
      </c>
      <c r="H74" s="135">
        <v>95.1</v>
      </c>
      <c r="I74" s="54"/>
    </row>
    <row r="75" spans="2:9" s="55" customFormat="1" ht="24" hidden="1" customHeight="1" x14ac:dyDescent="0.2">
      <c r="B75" s="53" t="s">
        <v>61</v>
      </c>
      <c r="C75" s="24">
        <v>7916766</v>
      </c>
      <c r="D75" s="15">
        <v>33.6</v>
      </c>
      <c r="E75" s="37">
        <v>265889524</v>
      </c>
      <c r="F75" s="135">
        <v>100</v>
      </c>
      <c r="G75" s="135">
        <v>100</v>
      </c>
      <c r="H75" s="135">
        <v>100</v>
      </c>
      <c r="I75" s="54"/>
    </row>
    <row r="76" spans="2:9" s="55" customFormat="1" ht="14.25" hidden="1" customHeight="1" x14ac:dyDescent="0.2">
      <c r="B76" s="21" t="s">
        <v>62</v>
      </c>
      <c r="C76" s="24" t="s">
        <v>63</v>
      </c>
      <c r="D76" s="15" t="s">
        <v>63</v>
      </c>
      <c r="E76" s="37">
        <v>2024987</v>
      </c>
      <c r="F76" s="135" t="s">
        <v>63</v>
      </c>
      <c r="G76" s="135" t="s">
        <v>63</v>
      </c>
      <c r="H76" s="135">
        <v>98.7</v>
      </c>
      <c r="I76" s="54"/>
    </row>
    <row r="77" spans="2:9" s="55" customFormat="1" ht="14.25" hidden="1" customHeight="1" x14ac:dyDescent="0.2">
      <c r="B77" s="21" t="s">
        <v>64</v>
      </c>
      <c r="C77" s="24" t="s">
        <v>63</v>
      </c>
      <c r="D77" s="15" t="s">
        <v>63</v>
      </c>
      <c r="E77" s="37">
        <v>270622</v>
      </c>
      <c r="F77" s="135" t="s">
        <v>63</v>
      </c>
      <c r="G77" s="135" t="s">
        <v>63</v>
      </c>
      <c r="H77" s="135">
        <v>106.5</v>
      </c>
      <c r="I77" s="54"/>
    </row>
    <row r="78" spans="2:9" s="55" customFormat="1" ht="14.25" hidden="1" customHeight="1" x14ac:dyDescent="0.2">
      <c r="B78" s="21" t="s">
        <v>65</v>
      </c>
      <c r="C78" s="24" t="s">
        <v>63</v>
      </c>
      <c r="D78" s="15" t="s">
        <v>63</v>
      </c>
      <c r="E78" s="37">
        <v>60854522</v>
      </c>
      <c r="F78" s="135" t="s">
        <v>63</v>
      </c>
      <c r="G78" s="135" t="s">
        <v>63</v>
      </c>
      <c r="H78" s="135">
        <v>91.9</v>
      </c>
      <c r="I78" s="54"/>
    </row>
    <row r="79" spans="2:9" s="55" customFormat="1" ht="14.25" hidden="1" customHeight="1" x14ac:dyDescent="0.2">
      <c r="B79" s="21" t="s">
        <v>66</v>
      </c>
      <c r="C79" s="24" t="s">
        <v>63</v>
      </c>
      <c r="D79" s="15" t="s">
        <v>63</v>
      </c>
      <c r="E79" s="37">
        <v>56184337</v>
      </c>
      <c r="F79" s="135" t="s">
        <v>63</v>
      </c>
      <c r="G79" s="135" t="s">
        <v>63</v>
      </c>
      <c r="H79" s="135">
        <v>93.8</v>
      </c>
      <c r="I79" s="54"/>
    </row>
    <row r="80" spans="2:9" s="55" customFormat="1" ht="14.25" hidden="1" customHeight="1" x14ac:dyDescent="0.2">
      <c r="B80" s="21" t="s">
        <v>67</v>
      </c>
      <c r="C80" s="35">
        <v>138986</v>
      </c>
      <c r="D80" s="36">
        <v>88</v>
      </c>
      <c r="E80" s="37">
        <v>12235041</v>
      </c>
      <c r="F80" s="135">
        <v>149.9</v>
      </c>
      <c r="G80" s="135">
        <v>88.9</v>
      </c>
      <c r="H80" s="135">
        <v>132.69999999999999</v>
      </c>
      <c r="I80" s="54"/>
    </row>
    <row r="81" spans="2:9" s="55" customFormat="1" ht="14.25" hidden="1" customHeight="1" x14ac:dyDescent="0.2">
      <c r="B81" s="21" t="s">
        <v>68</v>
      </c>
      <c r="C81" s="35">
        <v>33441</v>
      </c>
      <c r="D81" s="36" t="s">
        <v>63</v>
      </c>
      <c r="E81" s="37" t="s">
        <v>63</v>
      </c>
      <c r="F81" s="135">
        <v>81</v>
      </c>
      <c r="G81" s="135" t="s">
        <v>63</v>
      </c>
      <c r="H81" s="135" t="s">
        <v>63</v>
      </c>
      <c r="I81" s="54"/>
    </row>
    <row r="82" spans="2:9" ht="12.75" hidden="1" customHeight="1" x14ac:dyDescent="0.2">
      <c r="C82" s="35"/>
      <c r="D82" s="36"/>
      <c r="E82" s="37"/>
      <c r="F82" s="135"/>
      <c r="G82" s="135"/>
      <c r="H82" s="135"/>
    </row>
    <row r="83" spans="2:9" ht="17.100000000000001" hidden="1" customHeight="1" x14ac:dyDescent="0.2">
      <c r="B83" s="80">
        <v>2006</v>
      </c>
      <c r="C83" s="35"/>
      <c r="D83" s="36"/>
      <c r="E83" s="37"/>
      <c r="F83" s="135"/>
      <c r="G83" s="135"/>
      <c r="H83" s="135"/>
    </row>
    <row r="84" spans="2:9" ht="27.75" hidden="1" customHeight="1" x14ac:dyDescent="0.2">
      <c r="B84" s="53" t="s">
        <v>61</v>
      </c>
      <c r="C84" s="35">
        <v>7991401</v>
      </c>
      <c r="D84" s="36">
        <v>25.6</v>
      </c>
      <c r="E84" s="37">
        <v>204495205</v>
      </c>
      <c r="F84" s="135"/>
      <c r="G84" s="135"/>
      <c r="H84" s="135"/>
    </row>
    <row r="85" spans="2:9" ht="17.25" hidden="1" customHeight="1" x14ac:dyDescent="0.2">
      <c r="B85" s="21" t="s">
        <v>62</v>
      </c>
      <c r="C85" s="14" t="s">
        <v>63</v>
      </c>
      <c r="D85" s="14" t="s">
        <v>63</v>
      </c>
      <c r="E85" s="37">
        <v>1577386</v>
      </c>
      <c r="F85" s="37"/>
      <c r="G85" s="37"/>
      <c r="H85" s="37"/>
    </row>
    <row r="86" spans="2:9" ht="17.25" hidden="1" customHeight="1" x14ac:dyDescent="0.2">
      <c r="B86" s="21" t="s">
        <v>64</v>
      </c>
      <c r="C86" s="14" t="s">
        <v>63</v>
      </c>
      <c r="D86" s="137" t="s">
        <v>63</v>
      </c>
      <c r="E86" s="24">
        <v>239452</v>
      </c>
      <c r="F86" s="135"/>
      <c r="G86" s="135"/>
      <c r="H86" s="135"/>
    </row>
    <row r="87" spans="2:9" ht="17.25" hidden="1" customHeight="1" x14ac:dyDescent="0.2">
      <c r="B87" s="21" t="s">
        <v>65</v>
      </c>
      <c r="C87" s="14" t="s">
        <v>63</v>
      </c>
      <c r="D87" s="137" t="s">
        <v>63</v>
      </c>
      <c r="E87" s="24">
        <v>57817800</v>
      </c>
      <c r="F87" s="135"/>
      <c r="G87" s="135"/>
      <c r="H87" s="135"/>
    </row>
    <row r="88" spans="2:9" ht="17.25" hidden="1" customHeight="1" x14ac:dyDescent="0.2">
      <c r="B88" s="21" t="s">
        <v>66</v>
      </c>
      <c r="C88" s="24" t="s">
        <v>63</v>
      </c>
      <c r="D88" s="15" t="s">
        <v>63</v>
      </c>
      <c r="E88" s="37">
        <v>53807452</v>
      </c>
      <c r="F88" s="135"/>
      <c r="G88" s="135"/>
      <c r="H88" s="135"/>
    </row>
    <row r="89" spans="2:9" ht="17.100000000000001" hidden="1" customHeight="1" x14ac:dyDescent="0.2">
      <c r="C89" s="14"/>
      <c r="D89" s="138"/>
      <c r="E89" s="35"/>
      <c r="F89" s="135"/>
      <c r="G89" s="135"/>
      <c r="H89" s="135"/>
    </row>
    <row r="90" spans="2:9" s="83" customFormat="1" ht="13.5" hidden="1" customHeight="1" x14ac:dyDescent="0.2">
      <c r="C90" s="24">
        <v>2006</v>
      </c>
      <c r="D90" s="15"/>
      <c r="E90" s="37"/>
      <c r="F90" s="135">
        <v>2005</v>
      </c>
      <c r="G90" s="135"/>
      <c r="H90" s="135"/>
    </row>
    <row r="91" spans="2:9" s="83" customFormat="1" ht="13.5" hidden="1" customHeight="1" x14ac:dyDescent="0.2">
      <c r="B91" s="94" t="s">
        <v>70</v>
      </c>
      <c r="C91" s="24">
        <v>825472</v>
      </c>
      <c r="D91" s="15">
        <v>138</v>
      </c>
      <c r="E91" s="44">
        <v>113596904</v>
      </c>
      <c r="F91" s="135">
        <v>858280</v>
      </c>
      <c r="G91" s="135">
        <v>156</v>
      </c>
      <c r="H91" s="135">
        <v>134091659</v>
      </c>
    </row>
    <row r="92" spans="2:9" s="83" customFormat="1" ht="13.5" hidden="1" customHeight="1" x14ac:dyDescent="0.2">
      <c r="B92" s="94"/>
      <c r="C92" s="139">
        <v>825472</v>
      </c>
      <c r="D92" s="36">
        <f>ROUND(E92/C92,1)</f>
        <v>27.5</v>
      </c>
      <c r="E92" s="37">
        <f>ROUND(E91/5,0)</f>
        <v>22719381</v>
      </c>
      <c r="F92" s="135">
        <v>858280</v>
      </c>
      <c r="G92" s="135">
        <f>ROUND(H92/F92,1)</f>
        <v>31.2</v>
      </c>
      <c r="H92" s="135">
        <f>ROUND(H91/5,0)</f>
        <v>26818332</v>
      </c>
    </row>
    <row r="93" spans="2:9" s="57" customFormat="1" ht="13.5" hidden="1" customHeight="1" x14ac:dyDescent="0.2">
      <c r="B93" s="56" t="s">
        <v>70</v>
      </c>
      <c r="C93" s="24">
        <v>825472</v>
      </c>
      <c r="D93" s="15">
        <v>27.5</v>
      </c>
      <c r="E93" s="37">
        <v>22719381</v>
      </c>
      <c r="F93" s="37">
        <f>ROUND(C93/F92*100,1)</f>
        <v>96.2</v>
      </c>
      <c r="G93" s="135">
        <f>ROUND(D93/G92*100,1)</f>
        <v>88.1</v>
      </c>
      <c r="H93" s="37">
        <f>ROUND(E93/H92*100,1)</f>
        <v>84.7</v>
      </c>
    </row>
    <row r="94" spans="2:9" s="83" customFormat="1" ht="13.5" hidden="1" customHeight="1" x14ac:dyDescent="0.2">
      <c r="C94" s="24">
        <v>2006</v>
      </c>
      <c r="D94" s="15"/>
      <c r="E94" s="37"/>
      <c r="F94" s="37">
        <v>2005</v>
      </c>
      <c r="G94" s="135"/>
      <c r="H94" s="37"/>
    </row>
    <row r="95" spans="2:9" s="83" customFormat="1" ht="13.5" hidden="1" customHeight="1" x14ac:dyDescent="0.2">
      <c r="B95" s="94" t="s">
        <v>71</v>
      </c>
      <c r="C95" s="24">
        <v>2390176</v>
      </c>
      <c r="D95" s="140">
        <v>38.5</v>
      </c>
      <c r="E95" s="37">
        <v>92023409</v>
      </c>
      <c r="F95" s="135">
        <v>2529222</v>
      </c>
      <c r="G95" s="135">
        <v>42.9</v>
      </c>
      <c r="H95" s="135">
        <v>108398018</v>
      </c>
    </row>
    <row r="96" spans="2:9" s="57" customFormat="1" ht="13.5" hidden="1" customHeight="1" x14ac:dyDescent="0.2">
      <c r="B96" s="56" t="s">
        <v>71</v>
      </c>
      <c r="C96" s="24">
        <v>2390176</v>
      </c>
      <c r="D96" s="15">
        <v>38.5</v>
      </c>
      <c r="E96" s="37">
        <v>92023409</v>
      </c>
      <c r="F96" s="135">
        <f>ROUND(C95/F95*100,1)</f>
        <v>94.5</v>
      </c>
      <c r="G96" s="135">
        <f>ROUND(D95/G95*100,1)</f>
        <v>89.7</v>
      </c>
      <c r="H96" s="135">
        <f>ROUND(E95/H95*100,1)</f>
        <v>84.9</v>
      </c>
    </row>
    <row r="97" spans="2:8" s="83" customFormat="1" ht="13.5" hidden="1" customHeight="1" x14ac:dyDescent="0.2">
      <c r="C97" s="24"/>
      <c r="D97" s="140"/>
      <c r="E97" s="37"/>
      <c r="F97" s="135"/>
      <c r="G97" s="135"/>
      <c r="H97" s="135"/>
    </row>
    <row r="98" spans="2:8" s="57" customFormat="1" ht="13.5" hidden="1" customHeight="1" x14ac:dyDescent="0.2">
      <c r="B98" s="56" t="s">
        <v>72</v>
      </c>
      <c r="C98" s="80">
        <f>C93+C96</f>
        <v>3215648</v>
      </c>
      <c r="D98" s="80">
        <f>ROUND(E98/C98,1)</f>
        <v>35.700000000000003</v>
      </c>
      <c r="E98" s="80">
        <f>E93+E96</f>
        <v>114742790</v>
      </c>
      <c r="F98" s="80">
        <f>ROUND(C98/C74*100,1)</f>
        <v>94.9</v>
      </c>
      <c r="G98" s="80">
        <f>ROUND(D98/D74*100,1)</f>
        <v>89.5</v>
      </c>
      <c r="H98" s="80">
        <f>ROUND(E98/E74*100,1)</f>
        <v>84.9</v>
      </c>
    </row>
    <row r="99" spans="2:8" s="83" customFormat="1" ht="13.5" hidden="1" customHeight="1" x14ac:dyDescent="0.2">
      <c r="C99" s="80"/>
      <c r="D99" s="80"/>
      <c r="E99" s="80"/>
      <c r="F99" s="80"/>
      <c r="G99" s="80"/>
      <c r="H99" s="80"/>
    </row>
    <row r="100" spans="2:8" ht="13.5" customHeight="1" x14ac:dyDescent="0.2"/>
    <row r="101" spans="2:8" ht="17.100000000000001" customHeight="1" x14ac:dyDescent="0.2">
      <c r="C101" s="133"/>
      <c r="D101" s="133"/>
      <c r="E101" s="133"/>
    </row>
    <row r="102" spans="2:8" ht="17.100000000000001" customHeight="1" x14ac:dyDescent="0.2">
      <c r="C102" s="133"/>
      <c r="D102" s="133"/>
      <c r="E102" s="133"/>
    </row>
    <row r="103" spans="2:8" ht="17.100000000000001" customHeight="1" x14ac:dyDescent="0.2">
      <c r="C103" s="133"/>
      <c r="D103" s="133"/>
      <c r="E103" s="133"/>
    </row>
    <row r="104" spans="2:8" ht="17.100000000000001" customHeight="1" x14ac:dyDescent="0.2">
      <c r="C104" s="133"/>
      <c r="D104" s="133"/>
      <c r="E104" s="133"/>
    </row>
    <row r="105" spans="2:8" ht="17.100000000000001" customHeight="1" x14ac:dyDescent="0.2">
      <c r="C105" s="133"/>
      <c r="D105" s="133"/>
      <c r="E105" s="133"/>
    </row>
    <row r="106" spans="2:8" ht="24.75" customHeight="1" x14ac:dyDescent="0.2">
      <c r="C106" s="133"/>
      <c r="D106" s="133"/>
      <c r="E106" s="133"/>
    </row>
    <row r="107" spans="2:8" ht="17.100000000000001" customHeight="1" x14ac:dyDescent="0.2">
      <c r="C107" s="133"/>
      <c r="D107" s="133"/>
      <c r="E107" s="133"/>
    </row>
    <row r="108" spans="2:8" ht="17.100000000000001" customHeight="1" x14ac:dyDescent="0.2">
      <c r="C108" s="133"/>
      <c r="D108" s="133"/>
      <c r="E108" s="133"/>
    </row>
    <row r="109" spans="2:8" ht="17.100000000000001" customHeight="1" x14ac:dyDescent="0.2">
      <c r="C109" s="133"/>
      <c r="D109" s="133"/>
      <c r="E109" s="133"/>
    </row>
    <row r="110" spans="2:8" ht="17.100000000000001" customHeight="1" x14ac:dyDescent="0.2">
      <c r="C110" s="133"/>
      <c r="D110" s="133"/>
      <c r="E110" s="133"/>
    </row>
    <row r="111" spans="2:8" ht="17.100000000000001" customHeight="1" x14ac:dyDescent="0.2">
      <c r="C111" s="133"/>
      <c r="D111" s="133"/>
      <c r="E111" s="133"/>
    </row>
    <row r="112" spans="2:8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</sheetData>
  <mergeCells count="5">
    <mergeCell ref="B3:B4"/>
    <mergeCell ref="C3:C4"/>
    <mergeCell ref="D3:D4"/>
    <mergeCell ref="E3:E4"/>
    <mergeCell ref="F4:H4"/>
  </mergeCells>
  <pageMargins left="0.78740157480314965" right="0.78740157480314965" top="0.78740157480314965" bottom="0.78740157480314965" header="0.51181102362204722" footer="0.51181102362204722"/>
  <pageSetup paperSize="9" scale="85" orientation="portrait" horizontalDpi="300" verticalDpi="300" r:id="rId1"/>
  <headerFooter alignWithMargins="0"/>
  <rowBreaks count="1" manualBreakCount="1">
    <brk id="46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topLeftCell="A19" zoomScaleNormal="100" workbookViewId="0">
      <selection activeCell="D7" sqref="D7"/>
    </sheetView>
  </sheetViews>
  <sheetFormatPr defaultRowHeight="12.75" x14ac:dyDescent="0.2"/>
  <cols>
    <col min="1" max="1" width="2.28515625" style="80" customWidth="1"/>
    <col min="2" max="2" width="31.140625" style="80" customWidth="1"/>
    <col min="3" max="3" width="13.5703125" style="80" customWidth="1"/>
    <col min="4" max="4" width="11.140625" style="80" customWidth="1"/>
    <col min="5" max="5" width="12.5703125" style="80" bestFit="1" customWidth="1"/>
    <col min="6" max="6" width="12.85546875" style="80" customWidth="1"/>
    <col min="7" max="7" width="9.85546875" style="80" customWidth="1"/>
    <col min="8" max="8" width="12.85546875" style="80" customWidth="1"/>
    <col min="9" max="10" width="9.140625" style="80" hidden="1" customWidth="1"/>
    <col min="11" max="11" width="10.42578125" style="80" hidden="1" customWidth="1"/>
    <col min="12" max="15" width="9.140625" style="80" hidden="1" customWidth="1"/>
    <col min="16" max="16" width="9.140625" style="80"/>
    <col min="17" max="17" width="13.5703125" style="80" customWidth="1"/>
    <col min="18" max="18" width="11.28515625" style="80" customWidth="1"/>
    <col min="19" max="19" width="13.5703125" style="80" customWidth="1"/>
    <col min="20" max="20" width="11.28515625" style="80" customWidth="1"/>
    <col min="21" max="16384" width="9.140625" style="80"/>
  </cols>
  <sheetData>
    <row r="1" spans="2:8" s="171" customFormat="1" ht="15.75" x14ac:dyDescent="0.25">
      <c r="B1" s="170"/>
      <c r="H1" s="172">
        <v>75</v>
      </c>
    </row>
    <row r="2" spans="2:8" ht="20.25" customHeight="1" x14ac:dyDescent="0.2">
      <c r="B2" s="118" t="s">
        <v>101</v>
      </c>
      <c r="C2" s="55"/>
    </row>
    <row r="3" spans="2:8" ht="44.25" customHeight="1" x14ac:dyDescent="0.2">
      <c r="B3" s="181" t="s">
        <v>0</v>
      </c>
      <c r="C3" s="183" t="s">
        <v>41</v>
      </c>
      <c r="D3" s="184" t="s">
        <v>3</v>
      </c>
      <c r="E3" s="184" t="s">
        <v>4</v>
      </c>
      <c r="F3" s="120" t="s">
        <v>73</v>
      </c>
      <c r="G3" s="121" t="s">
        <v>5</v>
      </c>
      <c r="H3" s="121" t="s">
        <v>6</v>
      </c>
    </row>
    <row r="4" spans="2:8" ht="19.5" customHeight="1" x14ac:dyDescent="0.2">
      <c r="B4" s="182"/>
      <c r="C4" s="183"/>
      <c r="D4" s="184"/>
      <c r="E4" s="185"/>
      <c r="F4" s="186" t="s">
        <v>85</v>
      </c>
      <c r="G4" s="187"/>
      <c r="H4" s="187"/>
    </row>
    <row r="5" spans="2:8" ht="12" customHeight="1" x14ac:dyDescent="0.2">
      <c r="B5" s="148"/>
      <c r="C5" s="142"/>
      <c r="D5" s="143"/>
      <c r="E5" s="144"/>
      <c r="F5" s="145"/>
      <c r="G5" s="145"/>
      <c r="H5" s="146"/>
    </row>
    <row r="6" spans="2:8" ht="30" customHeight="1" x14ac:dyDescent="0.25">
      <c r="B6" s="99" t="s">
        <v>50</v>
      </c>
      <c r="C6" s="112">
        <v>71408</v>
      </c>
      <c r="D6" s="109">
        <v>6</v>
      </c>
      <c r="E6" s="112">
        <v>431243</v>
      </c>
      <c r="F6" s="108">
        <v>121.1</v>
      </c>
      <c r="G6" s="108">
        <v>115.4</v>
      </c>
      <c r="H6" s="108">
        <v>141.69999999999999</v>
      </c>
    </row>
    <row r="7" spans="2:8" ht="24" customHeight="1" x14ac:dyDescent="0.25">
      <c r="B7" s="69" t="s">
        <v>51</v>
      </c>
      <c r="C7" s="103">
        <v>7754</v>
      </c>
      <c r="D7" s="104">
        <v>4.0999999999999996</v>
      </c>
      <c r="E7" s="103">
        <v>32076</v>
      </c>
      <c r="F7" s="105">
        <v>122</v>
      </c>
      <c r="G7" s="104">
        <v>113.9</v>
      </c>
      <c r="H7" s="106">
        <v>139</v>
      </c>
    </row>
    <row r="8" spans="2:8" ht="24" customHeight="1" x14ac:dyDescent="0.25">
      <c r="B8" s="69" t="s">
        <v>52</v>
      </c>
      <c r="C8" s="103">
        <v>5258</v>
      </c>
      <c r="D8" s="104">
        <v>3.4</v>
      </c>
      <c r="E8" s="103">
        <v>17961</v>
      </c>
      <c r="F8" s="105">
        <v>114.5</v>
      </c>
      <c r="G8" s="104">
        <v>89.5</v>
      </c>
      <c r="H8" s="106">
        <v>103.9</v>
      </c>
    </row>
    <row r="9" spans="2:8" ht="24" customHeight="1" x14ac:dyDescent="0.25">
      <c r="B9" s="69" t="s">
        <v>53</v>
      </c>
      <c r="C9" s="103">
        <v>97</v>
      </c>
      <c r="D9" s="104">
        <v>10</v>
      </c>
      <c r="E9" s="103">
        <v>967</v>
      </c>
      <c r="F9" s="105">
        <v>93.3</v>
      </c>
      <c r="G9" s="104">
        <v>137</v>
      </c>
      <c r="H9" s="106">
        <v>126.7</v>
      </c>
    </row>
    <row r="10" spans="2:8" ht="33" customHeight="1" x14ac:dyDescent="0.25">
      <c r="B10" s="69" t="s">
        <v>54</v>
      </c>
      <c r="C10" s="103">
        <v>24218</v>
      </c>
      <c r="D10" s="104">
        <v>6.3</v>
      </c>
      <c r="E10" s="103">
        <v>152265</v>
      </c>
      <c r="F10" s="105">
        <v>99.9</v>
      </c>
      <c r="G10" s="104">
        <v>126</v>
      </c>
      <c r="H10" s="105">
        <v>133.69999999999999</v>
      </c>
    </row>
    <row r="11" spans="2:8" ht="24" customHeight="1" x14ac:dyDescent="0.25">
      <c r="B11" s="69" t="s">
        <v>55</v>
      </c>
      <c r="C11" s="107">
        <v>15505</v>
      </c>
      <c r="D11" s="104">
        <v>7.1</v>
      </c>
      <c r="E11" s="103">
        <v>110393</v>
      </c>
      <c r="F11" s="105">
        <v>139.9</v>
      </c>
      <c r="G11" s="104">
        <v>106</v>
      </c>
      <c r="H11" s="105">
        <v>148.4</v>
      </c>
    </row>
    <row r="12" spans="2:8" ht="24" customHeight="1" x14ac:dyDescent="0.25">
      <c r="B12" s="69" t="s">
        <v>56</v>
      </c>
      <c r="C12" s="103">
        <v>18576</v>
      </c>
      <c r="D12" s="104">
        <v>6.3</v>
      </c>
      <c r="E12" s="103">
        <v>117581</v>
      </c>
      <c r="F12" s="105">
        <v>147.30000000000001</v>
      </c>
      <c r="G12" s="104">
        <v>106.8</v>
      </c>
      <c r="H12" s="106">
        <v>156.69999999999999</v>
      </c>
    </row>
    <row r="13" spans="2:8" ht="33" customHeight="1" x14ac:dyDescent="0.25">
      <c r="B13" s="99" t="s">
        <v>57</v>
      </c>
      <c r="C13" s="112">
        <v>416802</v>
      </c>
      <c r="D13" s="111">
        <v>225</v>
      </c>
      <c r="E13" s="112">
        <v>93568596</v>
      </c>
      <c r="F13" s="108">
        <v>99.3</v>
      </c>
      <c r="G13" s="108">
        <v>122.95081967213115</v>
      </c>
      <c r="H13" s="108">
        <v>121.8</v>
      </c>
    </row>
    <row r="14" spans="2:8" ht="33" customHeight="1" x14ac:dyDescent="0.25">
      <c r="B14" s="73" t="s">
        <v>1</v>
      </c>
      <c r="C14" s="112"/>
      <c r="D14" s="109"/>
      <c r="E14" s="112"/>
      <c r="F14" s="108"/>
      <c r="G14" s="108"/>
      <c r="H14" s="108"/>
    </row>
    <row r="15" spans="2:8" ht="24" customHeight="1" x14ac:dyDescent="0.25">
      <c r="B15" s="69" t="s">
        <v>51</v>
      </c>
      <c r="C15" s="103">
        <v>40218</v>
      </c>
      <c r="D15" s="107">
        <v>253</v>
      </c>
      <c r="E15" s="103">
        <v>10185611</v>
      </c>
      <c r="F15" s="105">
        <v>88.2</v>
      </c>
      <c r="G15" s="104">
        <v>117.1</v>
      </c>
      <c r="H15" s="106">
        <v>103.3</v>
      </c>
    </row>
    <row r="16" spans="2:8" ht="24" customHeight="1" x14ac:dyDescent="0.25">
      <c r="B16" s="69" t="s">
        <v>52</v>
      </c>
      <c r="C16" s="103">
        <v>38771</v>
      </c>
      <c r="D16" s="107">
        <v>296</v>
      </c>
      <c r="E16" s="103">
        <v>11487249</v>
      </c>
      <c r="F16" s="105">
        <v>117</v>
      </c>
      <c r="G16" s="104">
        <v>116.5</v>
      </c>
      <c r="H16" s="106">
        <v>136.6</v>
      </c>
    </row>
    <row r="17" spans="2:16" ht="30" customHeight="1" x14ac:dyDescent="0.25">
      <c r="B17" s="69" t="s">
        <v>54</v>
      </c>
      <c r="C17" s="103">
        <v>75808</v>
      </c>
      <c r="D17" s="107">
        <v>164</v>
      </c>
      <c r="E17" s="103">
        <v>12419190</v>
      </c>
      <c r="F17" s="105">
        <v>68.599999999999994</v>
      </c>
      <c r="G17" s="104">
        <v>109.3</v>
      </c>
      <c r="H17" s="106">
        <v>74.900000000000006</v>
      </c>
    </row>
    <row r="18" spans="2:16" ht="24" customHeight="1" x14ac:dyDescent="0.25">
      <c r="B18" s="69" t="s">
        <v>55</v>
      </c>
      <c r="C18" s="103">
        <v>201854</v>
      </c>
      <c r="D18" s="107">
        <v>236</v>
      </c>
      <c r="E18" s="103">
        <v>47608021</v>
      </c>
      <c r="F18" s="105">
        <v>121.3</v>
      </c>
      <c r="G18" s="104">
        <v>128.30000000000001</v>
      </c>
      <c r="H18" s="106">
        <v>155.5</v>
      </c>
    </row>
    <row r="19" spans="2:16" ht="24" customHeight="1" x14ac:dyDescent="0.25">
      <c r="B19" s="69" t="s">
        <v>56</v>
      </c>
      <c r="C19" s="103">
        <v>56899</v>
      </c>
      <c r="D19" s="107">
        <v>195</v>
      </c>
      <c r="E19" s="103">
        <v>11080138</v>
      </c>
      <c r="F19" s="105">
        <v>90.5</v>
      </c>
      <c r="G19" s="104">
        <v>109.6</v>
      </c>
      <c r="H19" s="106">
        <v>99.2</v>
      </c>
    </row>
    <row r="20" spans="2:16" ht="24" customHeight="1" x14ac:dyDescent="0.25">
      <c r="B20" s="79" t="s">
        <v>37</v>
      </c>
      <c r="C20" s="103">
        <v>7209</v>
      </c>
      <c r="D20" s="107">
        <v>432</v>
      </c>
      <c r="E20" s="103">
        <v>3116625</v>
      </c>
      <c r="F20" s="105">
        <v>77.5</v>
      </c>
      <c r="G20" s="104">
        <v>119.7</v>
      </c>
      <c r="H20" s="106">
        <v>92.8</v>
      </c>
    </row>
    <row r="21" spans="2:16" ht="24" customHeight="1" x14ac:dyDescent="0.25">
      <c r="B21" s="73" t="s">
        <v>1</v>
      </c>
      <c r="C21" s="103"/>
      <c r="D21" s="107"/>
      <c r="E21" s="103"/>
      <c r="F21" s="105"/>
      <c r="G21" s="104"/>
      <c r="H21" s="106"/>
    </row>
    <row r="22" spans="2:16" ht="24" customHeight="1" x14ac:dyDescent="0.25">
      <c r="B22" s="74" t="s">
        <v>38</v>
      </c>
      <c r="C22" s="103">
        <v>5359</v>
      </c>
      <c r="D22" s="107">
        <v>456</v>
      </c>
      <c r="E22" s="103">
        <v>2445937</v>
      </c>
      <c r="F22" s="105">
        <v>72</v>
      </c>
      <c r="G22" s="104">
        <v>121.9</v>
      </c>
      <c r="H22" s="106">
        <v>87.8</v>
      </c>
    </row>
    <row r="23" spans="2:16" s="55" customFormat="1" ht="24" customHeight="1" x14ac:dyDescent="0.25">
      <c r="B23" s="75" t="s">
        <v>59</v>
      </c>
      <c r="C23" s="107">
        <v>543211</v>
      </c>
      <c r="D23" s="107">
        <v>503</v>
      </c>
      <c r="E23" s="103">
        <v>273102749</v>
      </c>
      <c r="F23" s="105">
        <v>109.6</v>
      </c>
      <c r="G23" s="104">
        <v>138.6</v>
      </c>
      <c r="H23" s="106">
        <v>151.9</v>
      </c>
      <c r="I23" s="55" t="e">
        <f>ROUND(C23/#REF!*100,1)</f>
        <v>#REF!</v>
      </c>
      <c r="J23" s="55" t="e">
        <f>ROUND(D23/#REF!*100,1)</f>
        <v>#REF!</v>
      </c>
      <c r="K23" s="55" t="e">
        <f>ROUND(E23/#REF!*100,1)</f>
        <v>#REF!</v>
      </c>
      <c r="L23" s="77" t="e">
        <f t="shared" ref="L23:N31" si="0">F23-I23</f>
        <v>#REF!</v>
      </c>
      <c r="M23" s="77" t="e">
        <f t="shared" si="0"/>
        <v>#REF!</v>
      </c>
      <c r="N23" s="77" t="e">
        <f t="shared" si="0"/>
        <v>#REF!</v>
      </c>
    </row>
    <row r="24" spans="2:16" s="55" customFormat="1" ht="45.75" customHeight="1" x14ac:dyDescent="0.25">
      <c r="B24" s="75" t="s">
        <v>84</v>
      </c>
      <c r="C24" s="107">
        <v>2953100</v>
      </c>
      <c r="D24" s="104">
        <v>51.4</v>
      </c>
      <c r="E24" s="107">
        <v>151832906</v>
      </c>
      <c r="F24" s="108">
        <v>100.7</v>
      </c>
      <c r="G24" s="108">
        <v>127.5</v>
      </c>
      <c r="H24" s="108">
        <v>128.4</v>
      </c>
      <c r="I24" s="55" t="e">
        <f>ROUND(C24/#REF!*100,1)</f>
        <v>#REF!</v>
      </c>
      <c r="J24" s="55" t="e">
        <f>ROUND(D24/#REF!*100,1)</f>
        <v>#REF!</v>
      </c>
      <c r="K24" s="55" t="e">
        <f>ROUND(E24/#REF!*100,1)</f>
        <v>#REF!</v>
      </c>
      <c r="L24" s="77" t="e">
        <f t="shared" si="0"/>
        <v>#REF!</v>
      </c>
      <c r="M24" s="77" t="e">
        <f t="shared" si="0"/>
        <v>#REF!</v>
      </c>
      <c r="N24" s="77" t="e">
        <f t="shared" si="0"/>
        <v>#REF!</v>
      </c>
    </row>
    <row r="25" spans="2:16" s="55" customFormat="1" ht="24" customHeight="1" x14ac:dyDescent="0.25">
      <c r="B25" s="76" t="s">
        <v>81</v>
      </c>
      <c r="C25" s="111">
        <v>2589207</v>
      </c>
      <c r="D25" s="109">
        <v>53.3</v>
      </c>
      <c r="E25" s="112">
        <v>138103548</v>
      </c>
      <c r="F25" s="108">
        <v>102.1</v>
      </c>
      <c r="G25" s="109">
        <v>127.51196172248804</v>
      </c>
      <c r="H25" s="110">
        <v>130.1</v>
      </c>
      <c r="I25" s="55" t="e">
        <f>ROUND(C25/#REF!*100,1)</f>
        <v>#REF!</v>
      </c>
      <c r="J25" s="55" t="e">
        <f>ROUND(D25/#REF!*100,1)</f>
        <v>#REF!</v>
      </c>
      <c r="K25" s="55" t="e">
        <f>ROUND(E25/#REF!*100,1)</f>
        <v>#REF!</v>
      </c>
      <c r="L25" s="77" t="e">
        <f t="shared" si="0"/>
        <v>#REF!</v>
      </c>
      <c r="M25" s="77" t="e">
        <f t="shared" si="0"/>
        <v>#REF!</v>
      </c>
      <c r="N25" s="77" t="e">
        <f t="shared" si="0"/>
        <v>#REF!</v>
      </c>
    </row>
    <row r="26" spans="2:16" s="55" customFormat="1" ht="24" customHeight="1" x14ac:dyDescent="0.25">
      <c r="B26" s="76" t="s">
        <v>82</v>
      </c>
      <c r="C26" s="111">
        <v>363893</v>
      </c>
      <c r="D26" s="109">
        <v>37.799999999999997</v>
      </c>
      <c r="E26" s="112">
        <v>13729358</v>
      </c>
      <c r="F26" s="108">
        <v>91.7</v>
      </c>
      <c r="G26" s="108">
        <v>123.52941176470587</v>
      </c>
      <c r="H26" s="108">
        <v>113.3</v>
      </c>
      <c r="I26" s="55" t="e">
        <f>ROUND(C26/#REF!*100,1)</f>
        <v>#REF!</v>
      </c>
      <c r="J26" s="55" t="e">
        <f>ROUND(D26/#REF!*100,1)</f>
        <v>#REF!</v>
      </c>
      <c r="K26" s="55" t="e">
        <f>ROUND(E26/#REF!*100,1)</f>
        <v>#REF!</v>
      </c>
      <c r="L26" s="77" t="e">
        <f t="shared" si="0"/>
        <v>#REF!</v>
      </c>
      <c r="M26" s="77" t="e">
        <f t="shared" si="0"/>
        <v>#REF!</v>
      </c>
      <c r="N26" s="77" t="e">
        <f t="shared" si="0"/>
        <v>#REF!</v>
      </c>
      <c r="P26" s="54"/>
    </row>
    <row r="27" spans="2:16" s="55" customFormat="1" ht="24" customHeight="1" x14ac:dyDescent="0.25">
      <c r="B27" s="100" t="s">
        <v>61</v>
      </c>
      <c r="C27" s="111">
        <v>6235499</v>
      </c>
      <c r="D27" s="109">
        <v>32.1</v>
      </c>
      <c r="E27" s="112">
        <v>200183438</v>
      </c>
      <c r="F27" s="108">
        <v>100.5</v>
      </c>
      <c r="G27" s="108">
        <v>93.586005830903801</v>
      </c>
      <c r="H27" s="108">
        <v>94</v>
      </c>
      <c r="I27" s="101"/>
      <c r="J27" s="102"/>
      <c r="K27" s="55" t="e">
        <f>ROUND(E27/#REF!*100,1)</f>
        <v>#REF!</v>
      </c>
      <c r="L27" s="77">
        <f t="shared" si="0"/>
        <v>100.5</v>
      </c>
      <c r="M27" s="77">
        <f t="shared" si="0"/>
        <v>93.586005830903801</v>
      </c>
      <c r="N27" s="77" t="e">
        <f t="shared" si="0"/>
        <v>#REF!</v>
      </c>
    </row>
    <row r="28" spans="2:16" s="55" customFormat="1" ht="24" customHeight="1" x14ac:dyDescent="0.25">
      <c r="B28" s="75" t="s">
        <v>62</v>
      </c>
      <c r="C28" s="111" t="s">
        <v>63</v>
      </c>
      <c r="D28" s="109" t="s">
        <v>63</v>
      </c>
      <c r="E28" s="112">
        <v>5020688</v>
      </c>
      <c r="F28" s="111" t="s">
        <v>63</v>
      </c>
      <c r="G28" s="109" t="s">
        <v>63</v>
      </c>
      <c r="H28" s="110">
        <v>83.1</v>
      </c>
      <c r="I28" s="117" t="e">
        <f>ROUND(C28/#REF!*100,1)</f>
        <v>#VALUE!</v>
      </c>
      <c r="J28" s="117" t="e">
        <f>ROUND(D28/#REF!*100,1)</f>
        <v>#VALUE!</v>
      </c>
      <c r="K28" s="117" t="e">
        <f>ROUND(E28/#REF!*100,1)</f>
        <v>#REF!</v>
      </c>
      <c r="L28" s="152" t="e">
        <f t="shared" si="0"/>
        <v>#VALUE!</v>
      </c>
      <c r="M28" s="152" t="e">
        <f t="shared" si="0"/>
        <v>#VALUE!</v>
      </c>
      <c r="N28" s="152" t="e">
        <f t="shared" si="0"/>
        <v>#REF!</v>
      </c>
      <c r="O28" s="117"/>
      <c r="P28" s="117"/>
    </row>
    <row r="29" spans="2:16" s="55" customFormat="1" ht="24" customHeight="1" x14ac:dyDescent="0.25">
      <c r="B29" s="75" t="s">
        <v>64</v>
      </c>
      <c r="C29" s="111" t="s">
        <v>63</v>
      </c>
      <c r="D29" s="109" t="s">
        <v>63</v>
      </c>
      <c r="E29" s="112">
        <v>862486</v>
      </c>
      <c r="F29" s="111" t="s">
        <v>63</v>
      </c>
      <c r="G29" s="109" t="s">
        <v>63</v>
      </c>
      <c r="H29" s="110">
        <v>141.69999999999999</v>
      </c>
      <c r="I29" s="117" t="e">
        <f>ROUND(C29/#REF!*100,1)</f>
        <v>#VALUE!</v>
      </c>
      <c r="J29" s="117" t="e">
        <f>ROUND(D29/#REF!*100,1)</f>
        <v>#VALUE!</v>
      </c>
      <c r="K29" s="117" t="e">
        <f>ROUND(E29/#REF!*100,1)</f>
        <v>#REF!</v>
      </c>
      <c r="L29" s="152" t="e">
        <f t="shared" si="0"/>
        <v>#VALUE!</v>
      </c>
      <c r="M29" s="152" t="e">
        <f t="shared" si="0"/>
        <v>#VALUE!</v>
      </c>
      <c r="N29" s="152" t="e">
        <f t="shared" si="0"/>
        <v>#REF!</v>
      </c>
      <c r="O29" s="117"/>
      <c r="P29" s="117"/>
    </row>
    <row r="30" spans="2:16" s="55" customFormat="1" ht="24" customHeight="1" x14ac:dyDescent="0.25">
      <c r="B30" s="75" t="s">
        <v>65</v>
      </c>
      <c r="C30" s="111" t="s">
        <v>63</v>
      </c>
      <c r="D30" s="109" t="s">
        <v>63</v>
      </c>
      <c r="E30" s="112">
        <v>57621184</v>
      </c>
      <c r="F30" s="111" t="s">
        <v>63</v>
      </c>
      <c r="G30" s="109" t="s">
        <v>63</v>
      </c>
      <c r="H30" s="110">
        <v>144.1</v>
      </c>
      <c r="I30" s="117" t="e">
        <f>ROUND(C30/#REF!*100,1)</f>
        <v>#VALUE!</v>
      </c>
      <c r="J30" s="117" t="e">
        <f>ROUND(D30/#REF!*100,1)</f>
        <v>#VALUE!</v>
      </c>
      <c r="K30" s="117" t="e">
        <f>ROUND(E30/#REF!*100,1)</f>
        <v>#REF!</v>
      </c>
      <c r="L30" s="152" t="e">
        <f t="shared" si="0"/>
        <v>#VALUE!</v>
      </c>
      <c r="M30" s="152" t="e">
        <f t="shared" si="0"/>
        <v>#VALUE!</v>
      </c>
      <c r="N30" s="152" t="e">
        <f t="shared" si="0"/>
        <v>#REF!</v>
      </c>
      <c r="O30" s="117"/>
      <c r="P30" s="117"/>
    </row>
    <row r="31" spans="2:16" s="55" customFormat="1" ht="24" customHeight="1" x14ac:dyDescent="0.25">
      <c r="B31" s="75" t="s">
        <v>66</v>
      </c>
      <c r="C31" s="111" t="s">
        <v>63</v>
      </c>
      <c r="D31" s="109" t="s">
        <v>63</v>
      </c>
      <c r="E31" s="112">
        <v>56686194</v>
      </c>
      <c r="F31" s="111" t="s">
        <v>63</v>
      </c>
      <c r="G31" s="109" t="s">
        <v>63</v>
      </c>
      <c r="H31" s="110">
        <v>145.4</v>
      </c>
      <c r="I31" s="117" t="e">
        <f>ROUND(C31/#REF!*100,1)</f>
        <v>#VALUE!</v>
      </c>
      <c r="J31" s="117" t="e">
        <f>ROUND(D31/#REF!*100,1)</f>
        <v>#VALUE!</v>
      </c>
      <c r="K31" s="117" t="e">
        <f>ROUND(E31/#REF!*100,1)</f>
        <v>#REF!</v>
      </c>
      <c r="L31" s="152" t="e">
        <f t="shared" si="0"/>
        <v>#VALUE!</v>
      </c>
      <c r="M31" s="152" t="e">
        <f t="shared" si="0"/>
        <v>#VALUE!</v>
      </c>
      <c r="N31" s="152" t="e">
        <f t="shared" si="0"/>
        <v>#REF!</v>
      </c>
      <c r="O31" s="117"/>
      <c r="P31" s="117"/>
    </row>
    <row r="32" spans="2:16" s="19" customFormat="1" ht="24" customHeight="1" x14ac:dyDescent="0.25">
      <c r="B32" s="75" t="s">
        <v>68</v>
      </c>
      <c r="C32" s="111">
        <v>27640</v>
      </c>
      <c r="D32" s="109" t="s">
        <v>86</v>
      </c>
      <c r="E32" s="112" t="s">
        <v>86</v>
      </c>
      <c r="F32" s="108">
        <v>149.30000000000001</v>
      </c>
      <c r="G32" s="109" t="s">
        <v>86</v>
      </c>
      <c r="H32" s="108" t="s">
        <v>86</v>
      </c>
      <c r="I32" s="55"/>
      <c r="J32" s="55"/>
      <c r="K32" s="55"/>
      <c r="L32" s="77"/>
      <c r="M32" s="77"/>
      <c r="N32" s="77"/>
    </row>
    <row r="33" spans="3:8" ht="17.100000000000001" customHeight="1" x14ac:dyDescent="0.2">
      <c r="C33" s="37"/>
      <c r="D33" s="50"/>
      <c r="E33" s="37"/>
      <c r="F33" s="50"/>
      <c r="G33" s="50"/>
      <c r="H33" s="50"/>
    </row>
    <row r="37" spans="3:8" x14ac:dyDescent="0.2">
      <c r="C37" s="151"/>
      <c r="D37" s="151"/>
      <c r="E37" s="151"/>
    </row>
  </sheetData>
  <mergeCells count="5">
    <mergeCell ref="B3:B4"/>
    <mergeCell ref="C3:C4"/>
    <mergeCell ref="D3:D4"/>
    <mergeCell ref="E3:E4"/>
    <mergeCell ref="F4:H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tabl 37(1)</vt:lpstr>
      <vt:lpstr>tabl 37(2)</vt:lpstr>
      <vt:lpstr>tabl 37(3)</vt:lpstr>
      <vt:lpstr>tabl 38(1)</vt:lpstr>
      <vt:lpstr>tabl 38(2)</vt:lpstr>
      <vt:lpstr>tabl 38(3)</vt:lpstr>
      <vt:lpstr>tabl 39(1)</vt:lpstr>
      <vt:lpstr>tabl 39(2 )</vt:lpstr>
      <vt:lpstr>tabl 39 (3)</vt:lpstr>
      <vt:lpstr>tabl 40 (1)</vt:lpstr>
      <vt:lpstr>tabl 40 (2)</vt:lpstr>
      <vt:lpstr>tabl 40 (3)</vt:lpstr>
      <vt:lpstr>tabl 41(1)</vt:lpstr>
      <vt:lpstr>tabl 41(2)</vt:lpstr>
      <vt:lpstr>tabl 41(3)</vt:lpstr>
      <vt:lpstr>'tabl 37(1)'!Obszar_wydruku</vt:lpstr>
      <vt:lpstr>'tabl 37(2)'!Obszar_wydruku</vt:lpstr>
      <vt:lpstr>'tabl 39(1)'!Obszar_wydruku</vt:lpstr>
      <vt:lpstr>'tabl 39(2 )'!Obszar_wydruku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Korytkowska Lidia</dc:creator>
  <cp:lastModifiedBy>Brzezińska Beata</cp:lastModifiedBy>
  <cp:lastPrinted>2017-06-02T13:00:07Z</cp:lastPrinted>
  <dcterms:created xsi:type="dcterms:W3CDTF">2004-01-30T12:05:54Z</dcterms:created>
  <dcterms:modified xsi:type="dcterms:W3CDTF">2017-06-02T13:03:15Z</dcterms:modified>
</cp:coreProperties>
</file>