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540" yWindow="-135" windowWidth="15330" windowHeight="9315" tabRatio="898"/>
  </bookViews>
  <sheets>
    <sheet name="Tab.1" sheetId="133" r:id="rId1"/>
    <sheet name="Tabl.2" sheetId="134" r:id="rId2"/>
    <sheet name="Tabl.3" sheetId="112" r:id="rId3"/>
    <sheet name="Tabl.4" sheetId="113" r:id="rId4"/>
    <sheet name="Tabl.5" sheetId="114" r:id="rId5"/>
    <sheet name="Tabl.6" sheetId="115" r:id="rId6"/>
    <sheet name="Tabl.7" sheetId="116" r:id="rId7"/>
    <sheet name="Tabl.8" sheetId="118" r:id="rId8"/>
    <sheet name="Tabl.9" sheetId="119" r:id="rId9"/>
    <sheet name="Tabl.10" sheetId="121" r:id="rId10"/>
    <sheet name="Tabl.11" sheetId="122" r:id="rId11"/>
    <sheet name="Tabl.12 " sheetId="162" r:id="rId12"/>
    <sheet name="Tabl.12(cd.)" sheetId="164" r:id="rId13"/>
    <sheet name="Tabl.12(dok.)" sheetId="165" r:id="rId14"/>
    <sheet name="Tabl.13" sheetId="166" r:id="rId15"/>
    <sheet name="Tabl.14" sheetId="167" r:id="rId16"/>
    <sheet name="Tabl.15" sheetId="168" r:id="rId17"/>
    <sheet name="Tabl.16" sheetId="140" r:id="rId18"/>
    <sheet name="Tabl.17" sheetId="141" r:id="rId19"/>
  </sheets>
  <calcPr calcId="125725" fullPrecision="0"/>
</workbook>
</file>

<file path=xl/calcChain.xml><?xml version="1.0" encoding="utf-8"?>
<calcChain xmlns="http://schemas.openxmlformats.org/spreadsheetml/2006/main">
  <c r="C8" i="164"/>
  <c r="D8"/>
  <c r="E8"/>
  <c r="F8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</calcChain>
</file>

<file path=xl/sharedStrings.xml><?xml version="1.0" encoding="utf-8"?>
<sst xmlns="http://schemas.openxmlformats.org/spreadsheetml/2006/main" count="842" uniqueCount="285">
  <si>
    <r>
      <t xml:space="preserve">WOJEWÓDZTWA
</t>
    </r>
    <r>
      <rPr>
        <i/>
        <sz val="11"/>
        <rFont val="Times New Roman"/>
        <family val="1"/>
        <charset val="238"/>
      </rPr>
      <t>VOIVODSHIPS</t>
    </r>
  </si>
  <si>
    <r>
      <t xml:space="preserve">ogółem
</t>
    </r>
    <r>
      <rPr>
        <i/>
        <sz val="11"/>
        <rFont val="Times New Roman"/>
        <family val="1"/>
        <charset val="238"/>
      </rPr>
      <t>total</t>
    </r>
  </si>
  <si>
    <t>Kultura</t>
  </si>
  <si>
    <t>Culture</t>
  </si>
  <si>
    <t>Stan w dniu 31 XII</t>
  </si>
  <si>
    <t>As of 31 XII</t>
  </si>
  <si>
    <r>
      <t xml:space="preserve">Biblioteki
</t>
    </r>
    <r>
      <rPr>
        <i/>
        <sz val="11"/>
        <rFont val="Times New Roman"/>
        <family val="1"/>
        <charset val="238"/>
      </rPr>
      <t xml:space="preserve">Libraries       </t>
    </r>
  </si>
  <si>
    <r>
      <t xml:space="preserve">Księgozbiór
w wol.
</t>
    </r>
    <r>
      <rPr>
        <i/>
        <sz val="11"/>
        <rFont val="Times New Roman"/>
        <family val="1"/>
        <charset val="238"/>
      </rPr>
      <t>Collection
in vol.</t>
    </r>
  </si>
  <si>
    <r>
      <t>Czytelnicy</t>
    </r>
    <r>
      <rPr>
        <i/>
        <vertAlign val="superscript"/>
        <sz val="11"/>
        <rFont val="Times New Roman"/>
        <family val="1"/>
        <charset val="238"/>
      </rPr>
      <t xml:space="preserve">a
</t>
    </r>
    <r>
      <rPr>
        <i/>
        <sz val="11"/>
        <rFont val="Times New Roman"/>
        <family val="1"/>
        <charset val="238"/>
      </rPr>
      <t>Borrowers</t>
    </r>
    <r>
      <rPr>
        <i/>
        <vertAlign val="superscript"/>
        <sz val="11"/>
        <rFont val="Times New Roman"/>
        <family val="1"/>
        <charset val="238"/>
      </rPr>
      <t>a</t>
    </r>
  </si>
  <si>
    <r>
      <t xml:space="preserve">na 1000 ludności
</t>
    </r>
    <r>
      <rPr>
        <i/>
        <sz val="11"/>
        <rFont val="Times New Roman"/>
        <family val="1"/>
        <charset val="238"/>
      </rPr>
      <t>per 1000 population</t>
    </r>
  </si>
  <si>
    <r>
      <t xml:space="preserve">WOJEWÓDZTWA
</t>
    </r>
    <r>
      <rPr>
        <i/>
        <sz val="11"/>
        <rFont val="Times New Roman CE"/>
        <family val="1"/>
        <charset val="238"/>
      </rPr>
      <t>VOIVODSHIPS</t>
    </r>
  </si>
  <si>
    <r>
      <t xml:space="preserve">Biblioteki
</t>
    </r>
    <r>
      <rPr>
        <i/>
        <sz val="11"/>
        <rFont val="Times New Roman CE"/>
        <family val="1"/>
        <charset val="238"/>
      </rPr>
      <t>Libraries</t>
    </r>
  </si>
  <si>
    <r>
      <t>instytucji
nauko-
wych</t>
    </r>
    <r>
      <rPr>
        <i/>
        <vertAlign val="superscript"/>
        <sz val="11"/>
        <rFont val="Times New Roman CE"/>
        <family val="1"/>
        <charset val="238"/>
      </rPr>
      <t xml:space="preserve">a
</t>
    </r>
    <r>
      <rPr>
        <i/>
        <sz val="11"/>
        <rFont val="Times New Roman CE"/>
        <family val="1"/>
        <charset val="238"/>
      </rPr>
      <t>scientific
institu-
 tions</t>
    </r>
    <r>
      <rPr>
        <i/>
        <vertAlign val="superscript"/>
        <sz val="11"/>
        <rFont val="Times New Roman CE"/>
        <family val="1"/>
        <charset val="238"/>
      </rPr>
      <t>a</t>
    </r>
  </si>
  <si>
    <r>
      <t>zakładów
pracy</t>
    </r>
    <r>
      <rPr>
        <i/>
        <vertAlign val="superscript"/>
        <sz val="11"/>
        <rFont val="Times New Roman CE"/>
        <family val="1"/>
        <charset val="238"/>
      </rPr>
      <t>b</t>
    </r>
    <r>
      <rPr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work-
places</t>
    </r>
    <r>
      <rPr>
        <i/>
        <vertAlign val="superscript"/>
        <sz val="11"/>
        <rFont val="Times New Roman CE"/>
        <family val="1"/>
        <charset val="238"/>
      </rPr>
      <t>b</t>
    </r>
  </si>
  <si>
    <r>
      <t>pedago-
giczne</t>
    </r>
    <r>
      <rPr>
        <i/>
        <vertAlign val="superscript"/>
        <sz val="11"/>
        <rFont val="Times New Roman CE"/>
        <family val="1"/>
        <charset val="238"/>
      </rPr>
      <t xml:space="preserve">a
</t>
    </r>
    <r>
      <rPr>
        <i/>
        <sz val="11"/>
        <rFont val="Times New Roman CE"/>
        <family val="1"/>
        <charset val="238"/>
      </rPr>
      <t>pedago-
gical</t>
    </r>
    <r>
      <rPr>
        <i/>
        <vertAlign val="superscript"/>
        <sz val="11"/>
        <rFont val="Times New Roman CE"/>
        <family val="1"/>
        <charset val="238"/>
      </rPr>
      <t>a</t>
    </r>
  </si>
  <si>
    <r>
      <t>instytucji
nauko-
wych</t>
    </r>
    <r>
      <rPr>
        <i/>
        <vertAlign val="superscript"/>
        <sz val="11"/>
        <rFont val="Times New Roman CE"/>
        <family val="1"/>
        <charset val="238"/>
      </rPr>
      <t xml:space="preserve">a
</t>
    </r>
    <r>
      <rPr>
        <i/>
        <sz val="11"/>
        <rFont val="Times New Roman CE"/>
        <family val="1"/>
        <charset val="238"/>
      </rPr>
      <t>scientific
institu-
tions</t>
    </r>
    <r>
      <rPr>
        <i/>
        <vertAlign val="superscript"/>
        <sz val="11"/>
        <rFont val="Times New Roman CE"/>
        <family val="1"/>
        <charset val="238"/>
      </rPr>
      <t>a</t>
    </r>
  </si>
  <si>
    <r>
      <t>pedago-
giczn</t>
    </r>
    <r>
      <rPr>
        <sz val="11"/>
        <rFont val="Times New Roman CE"/>
        <charset val="238"/>
      </rPr>
      <t>ych</t>
    </r>
    <r>
      <rPr>
        <i/>
        <vertAlign val="superscript"/>
        <sz val="11"/>
        <rFont val="Times New Roman CE"/>
        <family val="1"/>
        <charset val="238"/>
      </rPr>
      <t xml:space="preserve">a
</t>
    </r>
    <r>
      <rPr>
        <i/>
        <sz val="11"/>
        <rFont val="Times New Roman CE"/>
        <family val="1"/>
        <charset val="238"/>
      </rPr>
      <t>pedago-
gical</t>
    </r>
    <r>
      <rPr>
        <i/>
        <vertAlign val="superscript"/>
        <sz val="11"/>
        <rFont val="Times New Roman CE"/>
        <family val="1"/>
        <charset val="238"/>
      </rPr>
      <t>a</t>
    </r>
  </si>
  <si>
    <r>
      <t xml:space="preserve">      </t>
    </r>
    <r>
      <rPr>
        <i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Łącznie z filiami. </t>
    </r>
    <r>
      <rPr>
        <i/>
        <sz val="10"/>
        <rFont val="Times New Roman CE"/>
        <charset val="238"/>
      </rPr>
      <t xml:space="preserve"> b</t>
    </r>
    <r>
      <rPr>
        <sz val="10"/>
        <rFont val="Times New Roman CE"/>
        <charset val="238"/>
      </rPr>
      <t xml:space="preserve"> Bez bibliotek beletrystycznych.</t>
    </r>
  </si>
  <si>
    <t xml:space="preserve">      a Including branches.  b Excluding belletristic libraries.</t>
  </si>
  <si>
    <r>
      <t xml:space="preserve">WOJEWÓDZTWA
 </t>
    </r>
    <r>
      <rPr>
        <i/>
        <sz val="11"/>
        <rFont val="Times New Roman CE"/>
        <family val="1"/>
        <charset val="238"/>
      </rPr>
      <t>VOIVODSHIPS</t>
    </r>
  </si>
  <si>
    <r>
      <t xml:space="preserve">Czytelnicy w tys.
</t>
    </r>
    <r>
      <rPr>
        <i/>
        <sz val="11"/>
        <rFont val="Times New Roman CE"/>
        <family val="1"/>
        <charset val="238"/>
      </rPr>
      <t>Borrowers in thous.</t>
    </r>
  </si>
  <si>
    <r>
      <t xml:space="preserve">w bibliotekach (w ciągu roku)    </t>
    </r>
    <r>
      <rPr>
        <i/>
        <sz val="11"/>
        <rFont val="Times New Roman CE"/>
        <family val="1"/>
        <charset val="238"/>
      </rPr>
      <t xml:space="preserve">  in libraries (during the year)</t>
    </r>
  </si>
  <si>
    <r>
      <t>pedago-
gicznych</t>
    </r>
    <r>
      <rPr>
        <i/>
        <vertAlign val="superscript"/>
        <sz val="11"/>
        <rFont val="Times New Roman CE"/>
        <family val="1"/>
        <charset val="238"/>
      </rPr>
      <t xml:space="preserve">a
</t>
    </r>
    <r>
      <rPr>
        <i/>
        <sz val="11"/>
        <rFont val="Times New Roman CE"/>
        <family val="1"/>
        <charset val="238"/>
      </rPr>
      <t>pedago-
gical</t>
    </r>
    <r>
      <rPr>
        <i/>
        <vertAlign val="superscript"/>
        <sz val="11"/>
        <rFont val="Times New Roman CE"/>
        <family val="1"/>
        <charset val="238"/>
      </rPr>
      <t>a</t>
    </r>
  </si>
  <si>
    <r>
      <t xml:space="preserve">Miejsca
na widowni
w stałej sali
</t>
    </r>
    <r>
      <rPr>
        <i/>
        <sz val="11"/>
        <rFont val="Times New Roman CE"/>
        <family val="1"/>
        <charset val="238"/>
      </rPr>
      <t>Seats
in fixed halls</t>
    </r>
  </si>
  <si>
    <r>
      <t>Przedstawienia
i koncerty</t>
    </r>
    <r>
      <rPr>
        <i/>
        <vertAlign val="superscript"/>
        <sz val="11"/>
        <rFont val="Times New Roman CE"/>
        <family val="1"/>
        <charset val="238"/>
      </rPr>
      <t xml:space="preserve">a
</t>
    </r>
    <r>
      <rPr>
        <i/>
        <sz val="11"/>
        <rFont val="Times New Roman CE"/>
        <family val="1"/>
        <charset val="238"/>
      </rPr>
      <t>Performances
and concerts</t>
    </r>
    <r>
      <rPr>
        <i/>
        <vertAlign val="superscript"/>
        <sz val="11"/>
        <rFont val="Times New Roman CE"/>
        <family val="1"/>
        <charset val="238"/>
      </rPr>
      <t>a</t>
    </r>
  </si>
  <si>
    <r>
      <t xml:space="preserve">ogółem
</t>
    </r>
    <r>
      <rPr>
        <i/>
        <sz val="11"/>
        <rFont val="Times New Roman CE"/>
        <family val="1"/>
        <charset val="238"/>
      </rPr>
      <t>total</t>
    </r>
  </si>
  <si>
    <r>
      <t>w tym
teatry
drama-
tyczne</t>
    </r>
    <r>
      <rPr>
        <i/>
        <vertAlign val="superscript"/>
        <sz val="11"/>
        <rFont val="Times New Roman CE"/>
        <family val="1"/>
        <charset val="238"/>
      </rPr>
      <t xml:space="preserve">b
</t>
    </r>
    <r>
      <rPr>
        <i/>
        <sz val="11"/>
        <rFont val="Times New Roman CE"/>
        <family val="1"/>
        <charset val="238"/>
      </rPr>
      <t>of which
dramatic
theatres</t>
    </r>
    <r>
      <rPr>
        <i/>
        <vertAlign val="superscript"/>
        <sz val="11"/>
        <rFont val="Times New Roman CE"/>
        <family val="1"/>
        <charset val="238"/>
      </rPr>
      <t>b</t>
    </r>
    <r>
      <rPr>
        <i/>
        <sz val="11"/>
        <rFont val="Times New Roman CE"/>
        <family val="1"/>
        <charset val="238"/>
      </rPr>
      <t xml:space="preserve"> </t>
    </r>
  </si>
  <si>
    <r>
      <t>w tym
w
teatrach
drama-
tycznych</t>
    </r>
    <r>
      <rPr>
        <i/>
        <vertAlign val="superscript"/>
        <sz val="11"/>
        <rFont val="Times New Roman CE"/>
        <family val="1"/>
        <charset val="238"/>
      </rPr>
      <t xml:space="preserve">b
</t>
    </r>
    <r>
      <rPr>
        <i/>
        <sz val="11"/>
        <rFont val="Times New Roman CE"/>
        <family val="1"/>
        <charset val="238"/>
      </rPr>
      <t>of which
in
dramatic
theatres</t>
    </r>
    <r>
      <rPr>
        <i/>
        <vertAlign val="superscript"/>
        <sz val="11"/>
        <rFont val="Times New Roman CE"/>
        <family val="1"/>
        <charset val="238"/>
      </rPr>
      <t>b</t>
    </r>
    <r>
      <rPr>
        <i/>
        <sz val="11"/>
        <rFont val="Times New Roman CE"/>
        <family val="1"/>
        <charset val="238"/>
      </rPr>
      <t xml:space="preserve"> </t>
    </r>
  </si>
  <si>
    <t xml:space="preserve">      a  Data concern activity performed in voivodship area, including outdoor events; during the year.  b Dramatic
  and puppet.</t>
  </si>
  <si>
    <r>
      <t xml:space="preserve">Muzea
i oddziały muzealne
</t>
    </r>
    <r>
      <rPr>
        <i/>
        <sz val="11"/>
        <rFont val="Times New Roman"/>
        <family val="1"/>
        <charset val="238"/>
      </rPr>
      <t>Museums
with branches</t>
    </r>
  </si>
  <si>
    <r>
      <t>Zwiedzający muzea
i wystawy</t>
    </r>
    <r>
      <rPr>
        <i/>
        <vertAlign val="superscript"/>
        <sz val="11"/>
        <rFont val="Times New Roman"/>
        <family val="1"/>
        <charset val="238"/>
      </rPr>
      <t>a</t>
    </r>
    <r>
      <rPr>
        <sz val="11"/>
        <rFont val="Times New Roman"/>
        <family val="1"/>
        <charset val="238"/>
      </rPr>
      <t xml:space="preserve"> w  tys.
</t>
    </r>
    <r>
      <rPr>
        <i/>
        <sz val="11"/>
        <rFont val="Times New Roman"/>
        <family val="1"/>
        <charset val="238"/>
      </rPr>
      <t>Museum and
exhibition</t>
    </r>
    <r>
      <rPr>
        <i/>
        <vertAlign val="superscript"/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visitors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thous.                          </t>
    </r>
  </si>
  <si>
    <r>
      <t>Kina</t>
    </r>
    <r>
      <rPr>
        <i/>
        <vertAlign val="superscript"/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Cinemas</t>
    </r>
  </si>
  <si>
    <r>
      <t xml:space="preserve">w tym
oddziały
</t>
    </r>
    <r>
      <rPr>
        <i/>
        <sz val="11"/>
        <rFont val="Times New Roman"/>
        <family val="1"/>
        <charset val="238"/>
      </rPr>
      <t>of which
branches</t>
    </r>
  </si>
  <si>
    <r>
      <t>w tym
młodzież
szkolna</t>
    </r>
    <r>
      <rPr>
        <i/>
        <vertAlign val="superscript"/>
        <sz val="11"/>
        <rFont val="Times New Roman"/>
        <family val="1"/>
        <charset val="238"/>
      </rPr>
      <t xml:space="preserve">b
</t>
    </r>
    <r>
      <rPr>
        <i/>
        <sz val="11"/>
        <rFont val="Times New Roman"/>
        <family val="1"/>
        <charset val="238"/>
      </rPr>
      <t>of which
primary
and
secon-
dary
school
students</t>
    </r>
    <r>
      <rPr>
        <i/>
        <vertAlign val="superscript"/>
        <sz val="11"/>
        <rFont val="Times New Roman"/>
        <family val="1"/>
        <charset val="238"/>
      </rPr>
      <t>b</t>
    </r>
    <r>
      <rPr>
        <i/>
        <sz val="11"/>
        <rFont val="Times New Roman"/>
        <family val="1"/>
        <charset val="238"/>
      </rPr>
      <t xml:space="preserve">                                                                                                </t>
    </r>
  </si>
  <si>
    <r>
      <t>ogółem</t>
    </r>
    <r>
      <rPr>
        <i/>
        <vertAlign val="superscript"/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total</t>
    </r>
  </si>
  <si>
    <r>
      <t>widzowie</t>
    </r>
    <r>
      <rPr>
        <i/>
        <vertAlign val="superscript"/>
        <sz val="11"/>
        <rFont val="Times New Roman"/>
        <family val="1"/>
        <charset val="238"/>
      </rPr>
      <t xml:space="preserve">a
</t>
    </r>
    <r>
      <rPr>
        <i/>
        <sz val="11"/>
        <rFont val="Times New Roman"/>
        <family val="1"/>
        <charset val="238"/>
      </rPr>
      <t>audience</t>
    </r>
    <r>
      <rPr>
        <i/>
        <vertAlign val="superscript"/>
        <sz val="11"/>
        <rFont val="Times New Roman"/>
        <family val="1"/>
        <charset val="238"/>
      </rPr>
      <t>a</t>
    </r>
  </si>
  <si>
    <r>
      <t xml:space="preserve">na 1 kino
</t>
    </r>
    <r>
      <rPr>
        <i/>
        <sz val="11"/>
        <rFont val="Times New Roman"/>
        <family val="1"/>
        <charset val="238"/>
      </rPr>
      <t>per
cinema</t>
    </r>
  </si>
  <si>
    <r>
      <t xml:space="preserve">na
1 seans
</t>
    </r>
    <r>
      <rPr>
        <i/>
        <sz val="11"/>
        <rFont val="Times New Roman"/>
        <family val="1"/>
        <charset val="238"/>
      </rPr>
      <t>per
screening</t>
    </r>
  </si>
  <si>
    <r>
      <t xml:space="preserve">  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 ciągu roku. </t>
    </r>
    <r>
      <rPr>
        <i/>
        <sz val="10"/>
        <rFont val="Times New Roman"/>
        <family val="1"/>
        <charset val="238"/>
      </rPr>
      <t xml:space="preserve">b </t>
    </r>
    <r>
      <rPr>
        <sz val="10"/>
        <rFont val="Times New Roman"/>
        <family val="1"/>
        <charset val="238"/>
      </rPr>
      <t>Zwiedzająca muzea w zorganizowanych grupach.</t>
    </r>
  </si>
  <si>
    <t xml:space="preserve">     a During the year.   b Visiting museums in organized groups.   </t>
  </si>
  <si>
    <t xml:space="preserve">   a  During the year. </t>
  </si>
  <si>
    <r>
      <t xml:space="preserve">Imprezy
</t>
    </r>
    <r>
      <rPr>
        <i/>
        <sz val="11"/>
        <rFont val="Times New Roman CE"/>
        <family val="1"/>
        <charset val="238"/>
      </rPr>
      <t xml:space="preserve"> Events</t>
    </r>
  </si>
  <si>
    <r>
      <t xml:space="preserve">Uczest-
nicy
imprez
w tys.
</t>
    </r>
    <r>
      <rPr>
        <i/>
        <sz val="11"/>
        <rFont val="Times New Roman CE"/>
        <family val="1"/>
        <charset val="238"/>
      </rPr>
      <t>Events
partici-
pants
in thous.</t>
    </r>
  </si>
  <si>
    <r>
      <t xml:space="preserve">Zespoły
artystycz-
ne
 </t>
    </r>
    <r>
      <rPr>
        <i/>
        <sz val="11"/>
        <rFont val="Times New Roman CE"/>
        <family val="1"/>
        <charset val="238"/>
      </rPr>
      <t>Artistic
ensembles</t>
    </r>
  </si>
  <si>
    <r>
      <t xml:space="preserve">Koła
(kluby)
</t>
    </r>
    <r>
      <rPr>
        <i/>
        <sz val="11"/>
        <rFont val="Times New Roman CE"/>
        <family val="1"/>
        <charset val="238"/>
      </rPr>
      <t>Groups
(clubs)</t>
    </r>
  </si>
  <si>
    <r>
      <t xml:space="preserve">w ciągu roku
</t>
    </r>
    <r>
      <rPr>
        <i/>
        <sz val="11"/>
        <rFont val="Times New Roman CE"/>
        <family val="1"/>
        <charset val="238"/>
      </rPr>
      <t xml:space="preserve"> during the year</t>
    </r>
  </si>
  <si>
    <r>
      <t xml:space="preserve">Punkty biblioteczne
</t>
    </r>
    <r>
      <rPr>
        <i/>
        <sz val="11"/>
        <rFont val="Times New Roman"/>
        <family val="1"/>
        <charset val="238"/>
      </rPr>
      <t>Library
service
points</t>
    </r>
  </si>
  <si>
    <r>
      <t>Wypożyczenia 
księgozbioru</t>
    </r>
    <r>
      <rPr>
        <i/>
        <vertAlign val="superscript"/>
        <sz val="11"/>
        <rFont val="Times New Roman"/>
        <family val="1"/>
        <charset val="238"/>
      </rPr>
      <t>ab</t>
    </r>
    <r>
      <rPr>
        <sz val="11"/>
        <rFont val="Times New Roman"/>
        <family val="1"/>
        <charset val="238"/>
      </rPr>
      <t xml:space="preserve">
na 1 czytelnika
 w wol.
</t>
    </r>
    <r>
      <rPr>
        <i/>
        <sz val="11"/>
        <rFont val="Times New Roman"/>
        <family val="1"/>
        <charset val="238"/>
      </rPr>
      <t>Collection
lendings</t>
    </r>
    <r>
      <rPr>
        <i/>
        <vertAlign val="superscript"/>
        <sz val="11"/>
        <rFont val="Times New Roman"/>
        <family val="1"/>
        <charset val="238"/>
      </rPr>
      <t xml:space="preserve">ab
</t>
    </r>
    <r>
      <rPr>
        <i/>
        <sz val="11"/>
        <rFont val="Times New Roman"/>
        <family val="1"/>
        <charset val="238"/>
      </rPr>
      <t>per borrower
in vol.</t>
    </r>
  </si>
  <si>
    <r>
      <t xml:space="preserve">Sale pro-
jekcyjne
</t>
    </r>
    <r>
      <rPr>
        <i/>
        <sz val="11"/>
        <rFont val="Times New Roman"/>
        <family val="1"/>
        <charset val="238"/>
      </rPr>
      <t>Screens</t>
    </r>
  </si>
  <si>
    <r>
      <t xml:space="preserve">Miejsca
na
widowni
</t>
    </r>
    <r>
      <rPr>
        <i/>
        <sz val="11"/>
        <rFont val="Times New Roman"/>
        <family val="1"/>
        <charset val="238"/>
      </rPr>
      <t>Seats</t>
    </r>
  </si>
  <si>
    <r>
      <t>Widzowie</t>
    </r>
    <r>
      <rPr>
        <i/>
        <vertAlign val="superscript"/>
        <sz val="11"/>
        <rFont val="Times New Roman"/>
        <family val="1"/>
        <charset val="238"/>
      </rPr>
      <t xml:space="preserve">a
</t>
    </r>
    <r>
      <rPr>
        <sz val="11"/>
        <rFont val="Times New Roman"/>
        <family val="1"/>
        <charset val="238"/>
      </rPr>
      <t xml:space="preserve">w tys.
</t>
    </r>
    <r>
      <rPr>
        <i/>
        <sz val="11"/>
        <rFont val="Times New Roman"/>
        <family val="1"/>
        <charset val="238"/>
      </rPr>
      <t>Audience</t>
    </r>
    <r>
      <rPr>
        <i/>
        <vertAlign val="superscript"/>
        <sz val="11"/>
        <rFont val="Times New Roman"/>
        <family val="1"/>
        <charset val="238"/>
      </rPr>
      <t xml:space="preserve">a
</t>
    </r>
    <r>
      <rPr>
        <i/>
        <sz val="11"/>
        <rFont val="Times New Roman"/>
        <family val="1"/>
        <charset val="238"/>
      </rPr>
      <t>in thous.</t>
    </r>
  </si>
  <si>
    <r>
      <t xml:space="preserve"> w tys.
</t>
    </r>
    <r>
      <rPr>
        <i/>
        <sz val="11"/>
        <rFont val="Times New Roman"/>
        <family val="1"/>
        <charset val="238"/>
      </rPr>
      <t xml:space="preserve">in thous.  </t>
    </r>
  </si>
  <si>
    <r>
      <t xml:space="preserve">OGÓŁEM  </t>
    </r>
    <r>
      <rPr>
        <i/>
        <sz val="11"/>
        <rFont val="Times New Roman"/>
        <family val="1"/>
        <charset val="238"/>
      </rPr>
      <t>TOTAL</t>
    </r>
  </si>
  <si>
    <r>
      <t xml:space="preserve">w tym MULTIPLEKSY     </t>
    </r>
    <r>
      <rPr>
        <i/>
        <sz val="11"/>
        <rFont val="Times New Roman"/>
        <family val="1"/>
        <charset val="238"/>
      </rPr>
      <t>of which MULTIPLEXES</t>
    </r>
  </si>
  <si>
    <r>
      <t xml:space="preserve">  </t>
    </r>
    <r>
      <rPr>
        <i/>
        <sz val="10"/>
        <rFont val="Times New Roman"/>
        <family val="1"/>
        <charset val="238"/>
      </rPr>
      <t xml:space="preserve"> a </t>
    </r>
    <r>
      <rPr>
        <sz val="10"/>
        <rFont val="Times New Roman"/>
        <family val="1"/>
        <charset val="238"/>
      </rPr>
      <t xml:space="preserve">W ciągu roku.   </t>
    </r>
  </si>
  <si>
    <r>
      <t xml:space="preserve">Instytucje
</t>
    </r>
    <r>
      <rPr>
        <i/>
        <sz val="11"/>
        <rFont val="Times New Roman"/>
        <family val="1"/>
        <charset val="238"/>
      </rPr>
      <t>Institutions</t>
    </r>
  </si>
  <si>
    <r>
      <t xml:space="preserve">ogółem                                                                                                                </t>
    </r>
    <r>
      <rPr>
        <i/>
        <sz val="11"/>
        <rFont val="Times New Roman"/>
        <family val="1"/>
        <charset val="238"/>
      </rPr>
      <t xml:space="preserve">                                                                                  grand
total</t>
    </r>
  </si>
  <si>
    <r>
      <t xml:space="preserve">domy
kultury
</t>
    </r>
    <r>
      <rPr>
        <i/>
        <sz val="11"/>
        <rFont val="Times New Roman"/>
        <family val="1"/>
        <charset val="238"/>
      </rPr>
      <t>cultural
estab-
lish-
ments</t>
    </r>
  </si>
  <si>
    <r>
      <t xml:space="preserve">ośrodki
kultury
</t>
    </r>
    <r>
      <rPr>
        <i/>
        <sz val="11"/>
        <rFont val="Times New Roman"/>
        <family val="1"/>
        <charset val="238"/>
      </rPr>
      <t>cultural
centres</t>
    </r>
  </si>
  <si>
    <r>
      <t xml:space="preserve">kluby
</t>
    </r>
    <r>
      <rPr>
        <i/>
        <sz val="11"/>
        <rFont val="Times New Roman"/>
        <family val="1"/>
        <charset val="238"/>
      </rPr>
      <t>clubs</t>
    </r>
  </si>
  <si>
    <r>
      <t xml:space="preserve">świet-
lice
</t>
    </r>
    <r>
      <rPr>
        <i/>
        <sz val="11"/>
        <rFont val="Times New Roman"/>
        <family val="1"/>
        <charset val="238"/>
      </rPr>
      <t>commu-
nity
centres</t>
    </r>
  </si>
  <si>
    <r>
      <t xml:space="preserve">razem                                                                                                               </t>
    </r>
    <r>
      <rPr>
        <i/>
        <sz val="11"/>
        <rFont val="Times New Roman"/>
        <family val="1"/>
        <charset val="238"/>
      </rPr>
      <t xml:space="preserve">                                                                                  total</t>
    </r>
  </si>
  <si>
    <r>
      <t xml:space="preserve">Ogółem
</t>
    </r>
    <r>
      <rPr>
        <i/>
        <sz val="11"/>
        <rFont val="Times New Roman"/>
        <family val="1"/>
        <charset val="238"/>
      </rPr>
      <t>Total</t>
    </r>
  </si>
  <si>
    <r>
      <t xml:space="preserve">Miasta
</t>
    </r>
    <r>
      <rPr>
        <i/>
        <sz val="11"/>
        <rFont val="Times New Roman"/>
        <family val="1"/>
        <charset val="238"/>
      </rPr>
      <t>Urban
areas</t>
    </r>
  </si>
  <si>
    <r>
      <t xml:space="preserve">Wieś
</t>
    </r>
    <r>
      <rPr>
        <i/>
        <sz val="11"/>
        <rFont val="Times New Roman"/>
        <family val="1"/>
        <charset val="238"/>
      </rPr>
      <t>Rural
areas</t>
    </r>
  </si>
  <si>
    <r>
      <t xml:space="preserve">w tys.
</t>
    </r>
    <r>
      <rPr>
        <i/>
        <sz val="11"/>
        <rFont val="Times New Roman"/>
        <family val="1"/>
        <charset val="238"/>
      </rPr>
      <t>in thous.</t>
    </r>
  </si>
  <si>
    <r>
      <t xml:space="preserve">     Ź r ó d ł o:</t>
    </r>
    <r>
      <rPr>
        <sz val="10"/>
        <rFont val="Times New Roman"/>
        <family val="1"/>
        <charset val="238"/>
      </rPr>
      <t xml:space="preserve">  dane Dyrekcji Generalnej Poczty Polskiej.</t>
    </r>
  </si>
  <si>
    <r>
      <t xml:space="preserve">   </t>
    </r>
    <r>
      <rPr>
        <b/>
        <i/>
        <sz val="10"/>
        <rFont val="Times New Roman"/>
        <family val="1"/>
        <charset val="238"/>
      </rPr>
      <t xml:space="preserve"> S o u r c e</t>
    </r>
    <r>
      <rPr>
        <i/>
        <sz val="10"/>
        <rFont val="Times New Roman"/>
        <family val="1"/>
        <charset val="238"/>
      </rPr>
      <t>: data of the Polish Post General Directorate.</t>
    </r>
  </si>
  <si>
    <r>
      <t xml:space="preserve">Telewizji kablowej
</t>
    </r>
    <r>
      <rPr>
        <i/>
        <sz val="11"/>
        <rFont val="Times New Roman"/>
        <family val="1"/>
        <charset val="238"/>
      </rPr>
      <t>Cable television</t>
    </r>
  </si>
  <si>
    <r>
      <t xml:space="preserve">miasta
</t>
    </r>
    <r>
      <rPr>
        <i/>
        <sz val="11"/>
        <rFont val="Times New Roman"/>
        <family val="1"/>
        <charset val="238"/>
      </rPr>
      <t>urban
areas</t>
    </r>
  </si>
  <si>
    <r>
      <t xml:space="preserve">wieś
</t>
    </r>
    <r>
      <rPr>
        <i/>
        <sz val="11"/>
        <rFont val="Times New Roman"/>
        <family val="1"/>
        <charset val="238"/>
      </rPr>
      <t>rural
areas</t>
    </r>
  </si>
  <si>
    <r>
      <t xml:space="preserve">na 1000 ludności
</t>
    </r>
    <r>
      <rPr>
        <i/>
        <sz val="11"/>
        <rFont val="Times New Roman"/>
        <family val="1"/>
        <charset val="238"/>
      </rPr>
      <t>per 1000
population</t>
    </r>
  </si>
  <si>
    <r>
      <t xml:space="preserve">    Ź r ó d ł o:</t>
    </r>
    <r>
      <rPr>
        <sz val="10"/>
        <rFont val="Times New Roman"/>
        <family val="1"/>
        <charset val="238"/>
      </rPr>
      <t xml:space="preserve">  dane Dyrekcji Generalnej Poczty Polskiej i Urzędu Komunikacji Elektronicznej.</t>
    </r>
  </si>
  <si>
    <r>
      <t xml:space="preserve">  </t>
    </r>
    <r>
      <rPr>
        <b/>
        <i/>
        <sz val="10"/>
        <rFont val="Times New Roman"/>
        <family val="1"/>
        <charset val="238"/>
      </rPr>
      <t xml:space="preserve"> S o u r c e</t>
    </r>
    <r>
      <rPr>
        <i/>
        <sz val="10"/>
        <rFont val="Times New Roman"/>
        <family val="1"/>
        <charset val="238"/>
      </rPr>
      <t>: data of the Polish Post General Directorate and Office of Electronic Communications.</t>
    </r>
  </si>
  <si>
    <t>Turystyka</t>
  </si>
  <si>
    <t>Tourism</t>
  </si>
  <si>
    <t xml:space="preserve">                           </t>
  </si>
  <si>
    <r>
      <t xml:space="preserve">WOJEWÓDZTWA                                       </t>
    </r>
    <r>
      <rPr>
        <i/>
        <sz val="11"/>
        <rFont val="Times New Roman CE"/>
        <family val="1"/>
        <charset val="238"/>
      </rPr>
      <t xml:space="preserve">  VOIVODSHIPS</t>
    </r>
  </si>
  <si>
    <r>
      <t xml:space="preserve">Pokoje gościnne
</t>
    </r>
    <r>
      <rPr>
        <i/>
        <sz val="11"/>
        <rFont val="Times New Roman CE"/>
        <family val="1"/>
        <charset val="238"/>
      </rPr>
      <t>Rooms for rent</t>
    </r>
  </si>
  <si>
    <r>
      <t xml:space="preserve">Kwatery agroturystyczne
</t>
    </r>
    <r>
      <rPr>
        <i/>
        <sz val="11"/>
        <rFont val="Times New Roman CE"/>
        <family val="1"/>
        <charset val="238"/>
      </rPr>
      <t>Agrotourism lodgings</t>
    </r>
  </si>
  <si>
    <r>
      <t xml:space="preserve">stan w dniu 31 VII                       </t>
    </r>
    <r>
      <rPr>
        <i/>
        <sz val="11"/>
        <rFont val="Times New Roman CE"/>
        <family val="1"/>
        <charset val="238"/>
      </rPr>
      <t xml:space="preserve"> as of 31 VII</t>
    </r>
  </si>
  <si>
    <t>Stan w dniu 31 VII</t>
  </si>
  <si>
    <t>As of 31 VII</t>
  </si>
  <si>
    <r>
      <t xml:space="preserve">   </t>
    </r>
    <r>
      <rPr>
        <i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Dotyczy obiektów posiadających 10 i więcej miejsc noclegowych.</t>
    </r>
  </si>
  <si>
    <t xml:space="preserve">   a Concern establishments possessing 10 and more bed places. </t>
  </si>
  <si>
    <r>
      <t xml:space="preserve">Lp.
</t>
    </r>
    <r>
      <rPr>
        <i/>
        <sz val="11"/>
        <rFont val="Times New Roman"/>
        <family val="1"/>
        <charset val="238"/>
      </rPr>
      <t>No.</t>
    </r>
  </si>
  <si>
    <r>
      <t xml:space="preserve">WOJEWÓDZTWA
</t>
    </r>
    <r>
      <rPr>
        <i/>
        <sz val="11"/>
        <rFont val="Times New Roman"/>
        <family val="1"/>
        <charset val="238"/>
      </rPr>
      <t xml:space="preserve"> VOIVODSHIPS</t>
    </r>
  </si>
  <si>
    <r>
      <t xml:space="preserve">W tym       </t>
    </r>
    <r>
      <rPr>
        <i/>
        <sz val="11"/>
        <rFont val="Times New Roman"/>
        <family val="1"/>
        <charset val="238"/>
      </rPr>
      <t>Of which</t>
    </r>
  </si>
  <si>
    <r>
      <t xml:space="preserve">Białoruś
</t>
    </r>
    <r>
      <rPr>
        <i/>
        <sz val="11"/>
        <rFont val="Times New Roman"/>
        <family val="1"/>
        <charset val="238"/>
      </rPr>
      <t>Belarus</t>
    </r>
  </si>
  <si>
    <r>
      <t xml:space="preserve">Dania
</t>
    </r>
    <r>
      <rPr>
        <i/>
        <sz val="11"/>
        <rFont val="Times New Roman"/>
        <family val="1"/>
        <charset val="238"/>
      </rPr>
      <t>Denmark</t>
    </r>
  </si>
  <si>
    <r>
      <t xml:space="preserve">Francja
</t>
    </r>
    <r>
      <rPr>
        <i/>
        <sz val="11"/>
        <rFont val="Times New Roman"/>
        <family val="1"/>
        <charset val="238"/>
      </rPr>
      <t>France</t>
    </r>
  </si>
  <si>
    <r>
      <t xml:space="preserve">Niemcy
</t>
    </r>
    <r>
      <rPr>
        <i/>
        <sz val="11"/>
        <rFont val="Times New Roman"/>
        <family val="1"/>
        <charset val="238"/>
      </rPr>
      <t>Germany</t>
    </r>
  </si>
  <si>
    <r>
      <t xml:space="preserve">Rosja
</t>
    </r>
    <r>
      <rPr>
        <i/>
        <sz val="11"/>
        <rFont val="Times New Roman"/>
        <family val="1"/>
        <charset val="238"/>
      </rPr>
      <t xml:space="preserve">Russia
</t>
    </r>
  </si>
  <si>
    <r>
      <t xml:space="preserve">Stany
Zjedno-
czone
</t>
    </r>
    <r>
      <rPr>
        <i/>
        <sz val="11"/>
        <rFont val="Times New Roman"/>
        <family val="1"/>
        <charset val="238"/>
      </rPr>
      <t>United
States</t>
    </r>
  </si>
  <si>
    <r>
      <t xml:space="preserve">Szwecja
</t>
    </r>
    <r>
      <rPr>
        <i/>
        <sz val="11"/>
        <rFont val="Times New Roman"/>
        <family val="1"/>
        <charset val="238"/>
      </rPr>
      <t>Sweden</t>
    </r>
  </si>
  <si>
    <r>
      <t xml:space="preserve">Ukraina
</t>
    </r>
    <r>
      <rPr>
        <i/>
        <sz val="11"/>
        <rFont val="Times New Roman"/>
        <family val="1"/>
        <charset val="238"/>
      </rPr>
      <t>Ukraine</t>
    </r>
  </si>
  <si>
    <r>
      <t xml:space="preserve">Wielka
Brytania
</t>
    </r>
    <r>
      <rPr>
        <i/>
        <sz val="11"/>
        <rFont val="Times New Roman"/>
        <family val="1"/>
        <charset val="238"/>
      </rPr>
      <t>United
Kingdom</t>
    </r>
  </si>
  <si>
    <r>
      <t xml:space="preserve">Włochy
</t>
    </r>
    <r>
      <rPr>
        <i/>
        <sz val="11"/>
        <rFont val="Times New Roman"/>
        <family val="1"/>
        <charset val="238"/>
      </rPr>
      <t>Italy</t>
    </r>
  </si>
  <si>
    <t>Sport</t>
  </si>
  <si>
    <r>
      <t>Trenerzy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Coaches</t>
    </r>
    <r>
      <rPr>
        <i/>
        <vertAlign val="superscript"/>
        <sz val="11"/>
        <rFont val="Times New Roman"/>
        <family val="1"/>
        <charset val="238"/>
      </rPr>
      <t>b</t>
    </r>
  </si>
  <si>
    <r>
      <t>Instruk-
torzy
sportowi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Sports
instruc-
tors</t>
    </r>
    <r>
      <rPr>
        <i/>
        <vertAlign val="superscript"/>
        <sz val="11"/>
        <rFont val="Times New Roman"/>
        <family val="1"/>
        <charset val="238"/>
      </rPr>
      <t>b</t>
    </r>
  </si>
  <si>
    <r>
      <t xml:space="preserve">z liczby ogółem
</t>
    </r>
    <r>
      <rPr>
        <i/>
        <sz val="11"/>
        <rFont val="Times New Roman"/>
        <family val="1"/>
        <charset val="238"/>
      </rPr>
      <t xml:space="preserve">of total </t>
    </r>
  </si>
  <si>
    <r>
      <t xml:space="preserve">kobiety
</t>
    </r>
    <r>
      <rPr>
        <i/>
        <sz val="11"/>
        <rFont val="Times New Roman"/>
        <family val="1"/>
        <charset val="238"/>
      </rPr>
      <t>females</t>
    </r>
  </si>
  <si>
    <r>
      <t xml:space="preserve">Polski
Związek
Sportu
Niepełno-
sprawnych
„Start" 
</t>
    </r>
    <r>
      <rPr>
        <i/>
        <sz val="11"/>
        <rFont val="Times New Roman"/>
        <family val="1"/>
        <charset val="238"/>
      </rPr>
      <t>The Polish Sports
Association
for the
Disabled
"Start"</t>
    </r>
  </si>
  <si>
    <r>
      <t>Akademicki
Związek
Sportowy</t>
    </r>
    <r>
      <rPr>
        <i/>
        <vertAlign val="superscript"/>
        <sz val="11"/>
        <rFont val="Times New Roman"/>
        <family val="1"/>
        <charset val="238"/>
      </rPr>
      <t>c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The</t>
    </r>
    <r>
      <rPr>
        <sz val="11"/>
        <rFont val="Times New Roman"/>
        <family val="1"/>
        <charset val="238"/>
      </rPr>
      <t xml:space="preserve"> </t>
    </r>
    <r>
      <rPr>
        <i/>
        <sz val="11"/>
        <rFont val="Times New Roman"/>
        <family val="1"/>
        <charset val="238"/>
      </rPr>
      <t>University
Sports
Association</t>
    </r>
    <r>
      <rPr>
        <i/>
        <vertAlign val="superscript"/>
        <sz val="11"/>
        <rFont val="Times New Roman"/>
        <family val="1"/>
        <charset val="238"/>
      </rPr>
      <t>c</t>
    </r>
  </si>
  <si>
    <r>
      <t xml:space="preserve">W tym       </t>
    </r>
    <r>
      <rPr>
        <i/>
        <sz val="11"/>
        <rFont val="Times New Roman"/>
        <family val="1"/>
        <charset val="238"/>
      </rPr>
      <t xml:space="preserve"> Of which</t>
    </r>
  </si>
  <si>
    <r>
      <t xml:space="preserve">razem
</t>
    </r>
    <r>
      <rPr>
        <i/>
        <sz val="11"/>
        <rFont val="Times New Roman"/>
        <family val="1"/>
        <charset val="238"/>
      </rPr>
      <t>total</t>
    </r>
  </si>
  <si>
    <r>
      <t xml:space="preserve">OBIEKTY – stan w dniu 31 VII   
</t>
    </r>
    <r>
      <rPr>
        <i/>
        <sz val="11"/>
        <rFont val="Times New Roman"/>
        <family val="1"/>
        <charset val="238"/>
      </rPr>
      <t xml:space="preserve">FACILITIES – as of 31 VII    </t>
    </r>
  </si>
  <si>
    <r>
      <t xml:space="preserve">OGÓŁEM    </t>
    </r>
    <r>
      <rPr>
        <i/>
        <sz val="11"/>
        <rFont val="Times New Roman CE"/>
        <family val="1"/>
        <charset val="238"/>
      </rPr>
      <t>TOTAL</t>
    </r>
  </si>
  <si>
    <r>
      <t xml:space="preserve">w tym w MIASTACH        </t>
    </r>
    <r>
      <rPr>
        <i/>
        <sz val="11"/>
        <rFont val="Times New Roman"/>
        <family val="1"/>
        <charset val="238"/>
      </rPr>
      <t>of which  in URBAN AREAS</t>
    </r>
  </si>
  <si>
    <r>
      <t xml:space="preserve">     a </t>
    </r>
    <r>
      <rPr>
        <sz val="10"/>
        <rFont val="Times New Roman"/>
        <family val="1"/>
        <charset val="238"/>
      </rPr>
      <t xml:space="preserve">W ciągu roku; łącznie z punktami bibliotecznymi 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Bez wypożyczeń międzybibliotecznych.</t>
    </r>
  </si>
  <si>
    <t xml:space="preserve">     a During the year; including library service points.  b Excluding interlibrary lending.</t>
  </si>
  <si>
    <r>
      <t xml:space="preserve">     a </t>
    </r>
    <r>
      <rPr>
        <sz val="10"/>
        <rFont val="Times New Roman"/>
        <family val="1"/>
        <charset val="238"/>
      </rPr>
      <t xml:space="preserve">W ciągu roku; łącznie z punktami bibliotecznymi ujętymi zgodnie z siedzibą jednostki macierzystej.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Bez wypożyczeń międzybibliotecznych.</t>
    </r>
  </si>
  <si>
    <t xml:space="preserve">     a During the year; including library service points presented according to the location of the main unit. 
 b Excluding interlibrary lending.</t>
  </si>
  <si>
    <r>
      <rPr>
        <b/>
        <sz val="10"/>
        <rFont val="Times New Roman"/>
        <family val="1"/>
        <charset val="238"/>
      </rPr>
      <t xml:space="preserve">U w a g a. </t>
    </r>
    <r>
      <rPr>
        <sz val="10"/>
        <rFont val="Times New Roman"/>
        <family val="1"/>
        <charset val="238"/>
      </rPr>
      <t xml:space="preserve"> Do 2011 r. dane na podstawie badania cyklicznego przeprowadzanego co 2 lata.</t>
    </r>
  </si>
  <si>
    <r>
      <t xml:space="preserve">     </t>
    </r>
    <r>
      <rPr>
        <b/>
        <sz val="10"/>
        <rFont val="Times New Roman"/>
        <family val="1"/>
        <charset val="238"/>
      </rPr>
      <t xml:space="preserve">U w a g a. </t>
    </r>
    <r>
      <rPr>
        <sz val="10"/>
        <rFont val="Times New Roman"/>
        <family val="1"/>
        <charset val="238"/>
      </rPr>
      <t xml:space="preserve"> Do 2011 r. dane na podstawie badania cyklicznego przeprowadzanego co 2 lata.</t>
    </r>
  </si>
  <si>
    <r>
      <rPr>
        <sz val="11"/>
        <rFont val="Times New Roman"/>
        <family val="1"/>
        <charset val="238"/>
      </rPr>
      <t xml:space="preserve">Telewizji </t>
    </r>
    <r>
      <rPr>
        <i/>
        <sz val="11"/>
        <rFont val="Times New Roman"/>
        <family val="1"/>
        <charset val="238"/>
      </rPr>
      <t xml:space="preserve">
Television</t>
    </r>
  </si>
  <si>
    <r>
      <t xml:space="preserve">obiekty
</t>
    </r>
    <r>
      <rPr>
        <i/>
        <sz val="11"/>
        <rFont val="Times New Roman CE"/>
        <charset val="238"/>
      </rPr>
      <t>facilities</t>
    </r>
  </si>
  <si>
    <r>
      <t xml:space="preserve">Pokoje
</t>
    </r>
    <r>
      <rPr>
        <i/>
        <sz val="11"/>
        <rFont val="Times New Roman"/>
        <family val="1"/>
        <charset val="238"/>
      </rPr>
      <t>Rooms</t>
    </r>
  </si>
  <si>
    <r>
      <t xml:space="preserve">ogółem
</t>
    </r>
    <r>
      <rPr>
        <i/>
        <sz val="11"/>
        <rFont val="Times New Roman"/>
        <family val="1"/>
        <charset val="238"/>
      </rPr>
      <t>grand
total</t>
    </r>
  </si>
  <si>
    <r>
      <t xml:space="preserve">w hotelach
</t>
    </r>
    <r>
      <rPr>
        <i/>
        <sz val="11"/>
        <rFont val="Times New Roman"/>
        <family val="1"/>
        <charset val="238"/>
      </rPr>
      <t>in</t>
    </r>
    <r>
      <rPr>
        <sz val="11"/>
        <rFont val="Times New Roman"/>
        <family val="1"/>
        <charset val="238"/>
      </rPr>
      <t xml:space="preserve"> </t>
    </r>
    <r>
      <rPr>
        <i/>
        <sz val="11"/>
        <rFont val="Times New Roman"/>
        <family val="1"/>
        <charset val="238"/>
      </rPr>
      <t>hotels</t>
    </r>
  </si>
  <si>
    <r>
      <t xml:space="preserve">w motelach
</t>
    </r>
    <r>
      <rPr>
        <i/>
        <sz val="11"/>
        <rFont val="Times New Roman"/>
        <family val="1"/>
        <charset val="238"/>
      </rPr>
      <t>in</t>
    </r>
    <r>
      <rPr>
        <sz val="11"/>
        <rFont val="Times New Roman"/>
        <family val="1"/>
        <charset val="238"/>
      </rPr>
      <t xml:space="preserve"> </t>
    </r>
    <r>
      <rPr>
        <i/>
        <sz val="11"/>
        <rFont val="Times New Roman"/>
        <family val="1"/>
        <charset val="238"/>
      </rPr>
      <t>motels</t>
    </r>
  </si>
  <si>
    <r>
      <t xml:space="preserve">w pensjonatach
</t>
    </r>
    <r>
      <rPr>
        <i/>
        <sz val="11"/>
        <rFont val="Times New Roman"/>
        <family val="1"/>
        <charset val="238"/>
      </rPr>
      <t>in</t>
    </r>
    <r>
      <rPr>
        <sz val="11"/>
        <rFont val="Times New Roman"/>
        <family val="1"/>
        <charset val="238"/>
      </rPr>
      <t xml:space="preserve"> </t>
    </r>
    <r>
      <rPr>
        <i/>
        <sz val="11"/>
        <rFont val="Times New Roman"/>
        <family val="1"/>
        <charset val="238"/>
      </rPr>
      <t>boarding houses</t>
    </r>
  </si>
  <si>
    <r>
      <t xml:space="preserve">Hiszpania
</t>
    </r>
    <r>
      <rPr>
        <i/>
        <sz val="11"/>
        <rFont val="Times New Roman"/>
        <family val="1"/>
        <charset val="238"/>
      </rPr>
      <t>Spain</t>
    </r>
  </si>
  <si>
    <r>
      <t xml:space="preserve">Holandia
</t>
    </r>
    <r>
      <rPr>
        <i/>
        <sz val="11"/>
        <rFont val="Times New Roman"/>
        <family val="1"/>
        <charset val="238"/>
      </rPr>
      <t>Nether-
lands</t>
    </r>
  </si>
  <si>
    <r>
      <t xml:space="preserve">Izrael
</t>
    </r>
    <r>
      <rPr>
        <i/>
        <sz val="11"/>
        <rFont val="Times New Roman"/>
        <family val="1"/>
        <charset val="238"/>
      </rPr>
      <t>Israel</t>
    </r>
  </si>
  <si>
    <r>
      <t xml:space="preserve">w wieku do 18 lat
</t>
    </r>
    <r>
      <rPr>
        <i/>
        <sz val="11"/>
        <rFont val="Times New Roman"/>
        <family val="1"/>
        <charset val="238"/>
      </rPr>
      <t xml:space="preserve">aged up to 18 </t>
    </r>
  </si>
  <si>
    <r>
      <rPr>
        <b/>
        <i/>
        <sz val="10"/>
        <rFont val="Times New Roman"/>
        <family val="1"/>
        <charset val="238"/>
      </rPr>
      <t>N o t e</t>
    </r>
    <r>
      <rPr>
        <i/>
        <sz val="10"/>
        <rFont val="Times New Roman"/>
        <family val="1"/>
        <charset val="238"/>
      </rPr>
      <t>. Data on the basis of periodic surveys conducted every two years.</t>
    </r>
  </si>
  <si>
    <t xml:space="preserve">Dolnośląskie  </t>
  </si>
  <si>
    <t xml:space="preserve">Kujawsko-pomorskie  </t>
  </si>
  <si>
    <t xml:space="preserve">Lubelskie  </t>
  </si>
  <si>
    <t xml:space="preserve">Lubuskie  </t>
  </si>
  <si>
    <t xml:space="preserve">Łódzkie  </t>
  </si>
  <si>
    <t xml:space="preserve">Małopolskie  </t>
  </si>
  <si>
    <t xml:space="preserve">Mazowieckie  </t>
  </si>
  <si>
    <t xml:space="preserve">Opolskie  </t>
  </si>
  <si>
    <t xml:space="preserve">Podkarpackie  </t>
  </si>
  <si>
    <t xml:space="preserve">Podlaskie  </t>
  </si>
  <si>
    <t xml:space="preserve">Pomorskie  </t>
  </si>
  <si>
    <t xml:space="preserve">Śląskie  </t>
  </si>
  <si>
    <t xml:space="preserve">Świętokrzyskie  </t>
  </si>
  <si>
    <t xml:space="preserve">Warmińsko-mazurskie  </t>
  </si>
  <si>
    <t xml:space="preserve">Wielkopolskie  </t>
  </si>
  <si>
    <t xml:space="preserve">Zachodniopomorskie  </t>
  </si>
  <si>
    <t>P O L S K A</t>
  </si>
  <si>
    <t/>
  </si>
  <si>
    <t>P O L A N D</t>
  </si>
  <si>
    <r>
      <t xml:space="preserve">Księgozbiór bibliotek 
w tys. wol.
</t>
    </r>
    <r>
      <rPr>
        <i/>
        <sz val="11"/>
        <rFont val="Times New Roman CE"/>
        <family val="1"/>
        <charset val="238"/>
      </rPr>
      <t>Library collection 
in thous. vol.</t>
    </r>
  </si>
  <si>
    <r>
      <t xml:space="preserve">Wypożyczenia księgozbioru
w tys. wol.
</t>
    </r>
    <r>
      <rPr>
        <i/>
        <sz val="11"/>
        <rFont val="Times New Roman CE"/>
        <family val="1"/>
        <charset val="238"/>
      </rPr>
      <t>Collection lendings
in thous. vol.</t>
    </r>
  </si>
  <si>
    <r>
      <t xml:space="preserve">Teatry
i instytucje
muzyczne
</t>
    </r>
    <r>
      <rPr>
        <i/>
        <sz val="11"/>
        <rFont val="Times New Roman CE"/>
        <family val="1"/>
        <charset val="238"/>
      </rPr>
      <t>Theatres
and music
institutions</t>
    </r>
  </si>
  <si>
    <r>
      <t>Widzowie
i słuchacze</t>
    </r>
    <r>
      <rPr>
        <i/>
        <vertAlign val="superscript"/>
        <sz val="11"/>
        <rFont val="Times New Roman CE"/>
        <family val="1"/>
        <charset val="238"/>
      </rPr>
      <t>a</t>
    </r>
    <r>
      <rPr>
        <sz val="11"/>
        <rFont val="Times New Roman CE"/>
        <family val="1"/>
        <charset val="238"/>
      </rPr>
      <t xml:space="preserve">  
w tys.
</t>
    </r>
    <r>
      <rPr>
        <i/>
        <sz val="11"/>
        <rFont val="Times New Roman CE"/>
        <family val="1"/>
        <charset val="238"/>
      </rPr>
      <t>Audience</t>
    </r>
    <r>
      <rPr>
        <i/>
        <vertAlign val="superscript"/>
        <sz val="11"/>
        <rFont val="Times New Roman CE"/>
        <family val="1"/>
        <charset val="238"/>
      </rPr>
      <t xml:space="preserve">a
</t>
    </r>
    <r>
      <rPr>
        <i/>
        <sz val="11"/>
        <rFont val="Times New Roman CE"/>
        <family val="1"/>
        <charset val="238"/>
      </rPr>
      <t>in thous.</t>
    </r>
  </si>
  <si>
    <r>
      <rPr>
        <b/>
        <i/>
        <sz val="10"/>
        <rFont val="Times New Roman"/>
        <family val="1"/>
        <charset val="238"/>
      </rPr>
      <t>N o t e.</t>
    </r>
    <r>
      <rPr>
        <i/>
        <sz val="10"/>
        <rFont val="Times New Roman"/>
        <family val="1"/>
        <charset val="238"/>
      </rPr>
      <t xml:space="preserve"> Until 2011 data on the basis of periodic surveys conducted every two years.</t>
    </r>
  </si>
  <si>
    <r>
      <rPr>
        <b/>
        <i/>
        <sz val="10"/>
        <rFont val="Times New Roman"/>
        <family val="1"/>
        <charset val="238"/>
      </rPr>
      <t xml:space="preserve">    N o t e.</t>
    </r>
    <r>
      <rPr>
        <i/>
        <sz val="10"/>
        <rFont val="Times New Roman"/>
        <family val="1"/>
        <charset val="238"/>
      </rPr>
      <t xml:space="preserve"> Until 2011 data on the basis of periodic surveys conducted every two years.</t>
    </r>
  </si>
  <si>
    <r>
      <t xml:space="preserve">Członkowie
zespołów w tys.
</t>
    </r>
    <r>
      <rPr>
        <i/>
        <sz val="11"/>
        <rFont val="Times New Roman CE"/>
        <family val="1"/>
        <charset val="238"/>
      </rPr>
      <t>Members of en-
sembles in thous.</t>
    </r>
  </si>
  <si>
    <r>
      <t xml:space="preserve">Członkowie kół
w tys.
</t>
    </r>
    <r>
      <rPr>
        <i/>
        <sz val="11"/>
        <rFont val="Times New Roman CE"/>
        <charset val="238"/>
      </rPr>
      <t>Members of groups
in thous.</t>
    </r>
  </si>
  <si>
    <r>
      <t xml:space="preserve">ogółem
w tys.
</t>
    </r>
    <r>
      <rPr>
        <i/>
        <sz val="11"/>
        <rFont val="Times New Roman"/>
        <family val="1"/>
        <charset val="238"/>
      </rPr>
      <t>total
in 
thous.</t>
    </r>
  </si>
  <si>
    <r>
      <t xml:space="preserve">w odset-
kach
</t>
    </r>
    <r>
      <rPr>
        <i/>
        <sz val="11"/>
        <rFont val="Times New Roman"/>
        <family val="1"/>
        <charset val="238"/>
      </rPr>
      <t>in 
percent</t>
    </r>
  </si>
  <si>
    <r>
      <t xml:space="preserve">na 1000
ludności
</t>
    </r>
    <r>
      <rPr>
        <i/>
        <sz val="11"/>
        <rFont val="Times New Roman"/>
        <family val="1"/>
        <charset val="238"/>
      </rPr>
      <t>per 1000
population</t>
    </r>
  </si>
  <si>
    <r>
      <t xml:space="preserve">Ogółem
</t>
    </r>
    <r>
      <rPr>
        <i/>
        <sz val="11"/>
        <rFont val="Times New Roman"/>
        <family val="1"/>
        <charset val="238"/>
      </rPr>
      <t>Grand
total</t>
    </r>
  </si>
  <si>
    <r>
      <t xml:space="preserve">Pozostałe obiekty
</t>
    </r>
    <r>
      <rPr>
        <i/>
        <sz val="11"/>
        <rFont val="Times New Roman"/>
        <family val="1"/>
        <charset val="238"/>
      </rPr>
      <t>Other facilities</t>
    </r>
  </si>
  <si>
    <r>
      <t xml:space="preserve">w tym             </t>
    </r>
    <r>
      <rPr>
        <i/>
        <sz val="11"/>
        <rFont val="Times New Roman"/>
        <family val="1"/>
        <charset val="238"/>
      </rPr>
      <t xml:space="preserve"> of which</t>
    </r>
  </si>
  <si>
    <r>
      <t xml:space="preserve">w tym  hotele  
</t>
    </r>
    <r>
      <rPr>
        <i/>
        <sz val="11"/>
        <rFont val="Times New Roman"/>
        <family val="1"/>
        <charset val="238"/>
      </rPr>
      <t>of which hotels</t>
    </r>
  </si>
  <si>
    <r>
      <t xml:space="preserve">kempingi
i pola
biwakowe
</t>
    </r>
    <r>
      <rPr>
        <i/>
        <sz val="11"/>
        <rFont val="Times New Roman"/>
        <family val="1"/>
        <charset val="238"/>
      </rPr>
      <t xml:space="preserve">camping 
and tent camp 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sites</t>
    </r>
  </si>
  <si>
    <r>
      <t xml:space="preserve">ośrodki 
szkole-
niowo-
-wypo-
czyn-
kowe
</t>
    </r>
    <r>
      <rPr>
        <i/>
        <sz val="11"/>
        <rFont val="Times New Roman"/>
        <family val="1"/>
        <charset val="238"/>
      </rPr>
      <t>training-
 -recre-
ational
centres</t>
    </r>
  </si>
  <si>
    <r>
      <t xml:space="preserve">zespoły
domków
turys-
tycznych
</t>
    </r>
    <r>
      <rPr>
        <i/>
        <sz val="11"/>
        <rFont val="Times New Roman"/>
        <family val="1"/>
        <charset val="238"/>
      </rPr>
      <t>complexes
of tourist
cottages</t>
    </r>
  </si>
  <si>
    <r>
      <t xml:space="preserve">ośrodki 
wcza-
sowe
</t>
    </r>
    <r>
      <rPr>
        <i/>
        <sz val="11"/>
        <rFont val="Times New Roman"/>
        <family val="1"/>
        <charset val="238"/>
      </rPr>
      <t>holiday
centres</t>
    </r>
  </si>
  <si>
    <r>
      <t xml:space="preserve">Obiekty
hotelowe
</t>
    </r>
    <r>
      <rPr>
        <i/>
        <sz val="11"/>
        <rFont val="Times New Roman"/>
        <family val="1"/>
        <charset val="238"/>
      </rPr>
      <t>Hotels 
and similar 
facilities</t>
    </r>
  </si>
  <si>
    <r>
      <t xml:space="preserve">w tym Turystom zagranicznym     </t>
    </r>
    <r>
      <rPr>
        <i/>
        <sz val="11"/>
        <rFont val="Times New Roman"/>
        <family val="1"/>
        <charset val="238"/>
      </rPr>
      <t>of which Foreign tourists</t>
    </r>
  </si>
  <si>
    <r>
      <t xml:space="preserve">w tym Turyści zagraniczni      </t>
    </r>
    <r>
      <rPr>
        <i/>
        <sz val="11"/>
        <rFont val="Times New Roman"/>
        <family val="1"/>
        <charset val="238"/>
      </rPr>
      <t>of which Foreign tourists</t>
    </r>
  </si>
  <si>
    <r>
      <t xml:space="preserve">miejsca
nocle-
gowe
</t>
    </r>
    <r>
      <rPr>
        <i/>
        <sz val="11"/>
        <rFont val="Times New Roman CE"/>
        <charset val="238"/>
      </rPr>
      <t>bed
places</t>
    </r>
  </si>
  <si>
    <r>
      <t xml:space="preserve">korzy-
stający 
z nocle-
gów
</t>
    </r>
    <r>
      <rPr>
        <i/>
        <sz val="11"/>
        <rFont val="Times New Roman CE"/>
        <charset val="238"/>
      </rPr>
      <t>tourists</t>
    </r>
    <r>
      <rPr>
        <i/>
        <sz val="11"/>
        <rFont val="Times New Roman CE"/>
        <family val="1"/>
        <charset val="238"/>
      </rPr>
      <t xml:space="preserve">
accom-
modated</t>
    </r>
  </si>
  <si>
    <r>
      <t xml:space="preserve">w tys.   
</t>
    </r>
    <r>
      <rPr>
        <i/>
        <sz val="11"/>
        <rFont val="Times New Roman CE"/>
        <family val="1"/>
        <charset val="238"/>
      </rPr>
      <t>in thous.</t>
    </r>
  </si>
  <si>
    <r>
      <t xml:space="preserve">   </t>
    </r>
    <r>
      <rPr>
        <i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Dotyczy obiektów posiadających 10 i więcej miejsc noclegowych.</t>
    </r>
  </si>
  <si>
    <r>
      <t xml:space="preserve">z pełnym
 węzłem
 higieni-
czno-sa-
nitarnym
</t>
    </r>
    <r>
      <rPr>
        <i/>
        <sz val="11"/>
        <rFont val="Times New Roman"/>
        <family val="1"/>
        <charset val="238"/>
      </rPr>
      <t xml:space="preserve">with
bathroom
</t>
    </r>
  </si>
  <si>
    <r>
      <t xml:space="preserve">z pełnym
 węzłem
 higieni-
czno-sa-
nitarnym
</t>
    </r>
    <r>
      <rPr>
        <i/>
        <sz val="11"/>
        <rFont val="Times New Roman"/>
        <family val="1"/>
        <charset val="238"/>
      </rPr>
      <t>with
bathroom</t>
    </r>
  </si>
  <si>
    <r>
      <t xml:space="preserve">Człon-
kowie
</t>
    </r>
    <r>
      <rPr>
        <i/>
        <sz val="11"/>
        <rFont val="Times New Roman"/>
        <family val="1"/>
        <charset val="238"/>
      </rPr>
      <t>Members</t>
    </r>
    <r>
      <rPr>
        <sz val="11"/>
        <rFont val="Times New Roman"/>
        <family val="1"/>
        <charset val="238"/>
      </rPr>
      <t xml:space="preserve">                                                                                             </t>
    </r>
  </si>
  <si>
    <r>
      <t>Ćwiczący</t>
    </r>
    <r>
      <rPr>
        <i/>
        <vertAlign val="superscript"/>
        <sz val="11"/>
        <rFont val="Times New Roman"/>
        <family val="1"/>
        <charset val="238"/>
      </rPr>
      <t>b</t>
    </r>
    <r>
      <rPr>
        <i/>
        <sz val="11"/>
        <rFont val="Times New Roman"/>
        <family val="1"/>
        <charset val="238"/>
      </rPr>
      <t xml:space="preserve">
Persons practising 
sports</t>
    </r>
    <r>
      <rPr>
        <i/>
        <vertAlign val="superscript"/>
        <sz val="11"/>
        <rFont val="Times New Roman"/>
        <family val="1"/>
        <charset val="238"/>
      </rPr>
      <t>b</t>
    </r>
  </si>
  <si>
    <r>
      <t xml:space="preserve">Towarzystwo
Krzewienia
Kultury
Fizycznej
</t>
    </r>
    <r>
      <rPr>
        <i/>
        <sz val="11"/>
        <rFont val="Times New Roman"/>
        <family val="1"/>
        <charset val="238"/>
      </rPr>
      <t>The</t>
    </r>
    <r>
      <rPr>
        <sz val="11"/>
        <rFont val="Times New Roman"/>
        <family val="1"/>
        <charset val="238"/>
      </rPr>
      <t xml:space="preserve"> </t>
    </r>
    <r>
      <rPr>
        <i/>
        <sz val="11"/>
        <rFont val="Times New Roman"/>
        <family val="1"/>
        <charset val="238"/>
      </rPr>
      <t>Society
for Promotion
of Physical
Culture</t>
    </r>
  </si>
  <si>
    <r>
      <t xml:space="preserve">Sekcje
sportowe 
</t>
    </r>
    <r>
      <rPr>
        <i/>
        <sz val="11"/>
        <rFont val="Times New Roman"/>
        <family val="1"/>
        <charset val="238"/>
      </rPr>
      <t>Sport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 xml:space="preserve">sections  </t>
    </r>
    <r>
      <rPr>
        <sz val="11"/>
        <rFont val="Times New Roman"/>
        <family val="1"/>
        <charset val="238"/>
      </rPr>
      <t xml:space="preserve">                                                       </t>
    </r>
  </si>
  <si>
    <t>100,0</t>
  </si>
  <si>
    <r>
      <t xml:space="preserve">Jednostki organi-
zacyjne
</t>
    </r>
    <r>
      <rPr>
        <i/>
        <sz val="11"/>
        <rFont val="Times New Roman"/>
        <family val="1"/>
        <charset val="238"/>
      </rPr>
      <t>Organ-
izational
entities</t>
    </r>
  </si>
  <si>
    <r>
      <t xml:space="preserve">  </t>
    </r>
    <r>
      <rPr>
        <i/>
        <sz val="10"/>
        <rFont val="Times New Roman CE"/>
        <charset val="238"/>
      </rPr>
      <t xml:space="preserve"> a Concern establishments possessing 10 and more bed places. </t>
    </r>
  </si>
  <si>
    <t>TURYŚCI ZAGRANICZNI KORZYSTAJĄCY Z NOCLEGÓW W TURYSTYCZ</t>
  </si>
  <si>
    <r>
      <t>NYCH OBIEKTACH NOCLEGOWYCH</t>
    </r>
    <r>
      <rPr>
        <i/>
        <vertAlign val="superscript"/>
        <sz val="11"/>
        <rFont val="Times New Roman"/>
        <family val="1"/>
        <charset val="238"/>
      </rPr>
      <t xml:space="preserve">a </t>
    </r>
    <r>
      <rPr>
        <b/>
        <sz val="11"/>
        <rFont val="Times New Roman"/>
        <family val="1"/>
        <charset val="238"/>
      </rPr>
      <t>WEDŁUG KRAJU  ZAMIESZKANIA W 2014 R.</t>
    </r>
  </si>
  <si>
    <t>FOREIGN TOURISTS ACCOMMODATED  IN TOURIST ACCOMMODATION</t>
  </si>
  <si>
    <t>–</t>
  </si>
  <si>
    <t>295,0</t>
  </si>
  <si>
    <r>
      <t xml:space="preserve">   </t>
    </r>
    <r>
      <rPr>
        <i/>
        <sz val="10"/>
        <rFont val="Times New Roman CE"/>
        <family val="1"/>
        <charset val="238"/>
      </rPr>
      <t xml:space="preserve"> a</t>
    </r>
    <r>
      <rPr>
        <sz val="10"/>
        <rFont val="Times New Roman CE"/>
        <family val="1"/>
        <charset val="238"/>
      </rPr>
      <t xml:space="preserve"> Dane dotyczą działalności prowadzonej na terenie województwa, łącznie z imprezami </t>
    </r>
    <r>
      <rPr>
        <sz val="10"/>
        <rFont val="Times New Roman CE"/>
        <charset val="238"/>
      </rPr>
      <t>organizowanymi</t>
    </r>
    <r>
      <rPr>
        <sz val="10"/>
        <rFont val="Times New Roman CE"/>
        <family val="1"/>
        <charset val="238"/>
      </rPr>
      <t xml:space="preserve"> 
w plenerze; w ciagu roku. </t>
    </r>
    <r>
      <rPr>
        <i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 Dramatyczne i la</t>
    </r>
    <r>
      <rPr>
        <sz val="10"/>
        <rFont val="Times New Roman CE"/>
        <charset val="238"/>
      </rPr>
      <t>l</t>
    </r>
    <r>
      <rPr>
        <sz val="10"/>
        <rFont val="Times New Roman CE"/>
        <family val="1"/>
        <charset val="238"/>
      </rPr>
      <t>kowe.</t>
    </r>
  </si>
  <si>
    <t>30609,4</t>
  </si>
  <si>
    <t>5840,9</t>
  </si>
  <si>
    <r>
      <t>Seanse</t>
    </r>
    <r>
      <rPr>
        <i/>
        <vertAlign val="superscript"/>
        <sz val="11"/>
        <rFont val="Times New Roman"/>
        <family val="1"/>
        <charset val="238"/>
      </rPr>
      <t xml:space="preserve">a  </t>
    </r>
    <r>
      <rPr>
        <i/>
        <sz val="11"/>
        <rFont val="Times New Roman"/>
        <family val="1"/>
        <charset val="238"/>
      </rPr>
      <t>Screenings</t>
    </r>
    <r>
      <rPr>
        <i/>
        <vertAlign val="superscript"/>
        <sz val="11"/>
        <rFont val="Times New Roman"/>
        <family val="1"/>
        <charset val="238"/>
      </rPr>
      <t>a</t>
    </r>
  </si>
  <si>
    <t>40303,7</t>
  </si>
  <si>
    <t>266,6</t>
  </si>
  <si>
    <t>163,0</t>
  </si>
  <si>
    <t>422,9</t>
  </si>
  <si>
    <t>173,9</t>
  </si>
  <si>
    <t>30576,7</t>
  </si>
  <si>
    <t>168,3</t>
  </si>
  <si>
    <t>105,1</t>
  </si>
  <si>
    <t>277,1</t>
  </si>
  <si>
    <t>119,3</t>
  </si>
  <si>
    <t>6968,6</t>
  </si>
  <si>
    <t>5046,8</t>
  </si>
  <si>
    <t>1921,8</t>
  </si>
  <si>
    <t>6696,6</t>
  </si>
  <si>
    <t>4829,6</t>
  </si>
  <si>
    <t>1867,0</t>
  </si>
  <si>
    <t xml:space="preserve">TABL. 1 (166). </t>
  </si>
  <si>
    <t xml:space="preserve">TABL. 2 (167). </t>
  </si>
  <si>
    <t xml:space="preserve">TABL. 3 (168). </t>
  </si>
  <si>
    <t xml:space="preserve">TABL. 4 (169). </t>
  </si>
  <si>
    <t xml:space="preserve">TABL. 5 (170). </t>
  </si>
  <si>
    <t>TABL. 6 (171).</t>
  </si>
  <si>
    <t xml:space="preserve">TABL. 7 (172). </t>
  </si>
  <si>
    <t>TABL. 8 (173).</t>
  </si>
  <si>
    <t>TABL. 9 (174).</t>
  </si>
  <si>
    <t xml:space="preserve">TABL. 10 (175). </t>
  </si>
  <si>
    <t xml:space="preserve">TABL. 11 (176). </t>
  </si>
  <si>
    <t xml:space="preserve">TABL. 12 (177). </t>
  </si>
  <si>
    <r>
      <t>TABL. 13 (178 ).</t>
    </r>
    <r>
      <rPr>
        <b/>
        <sz val="11"/>
        <rFont val="Times New Roman CE"/>
        <family val="1"/>
        <charset val="238"/>
      </rPr>
      <t xml:space="preserve"> </t>
    </r>
  </si>
  <si>
    <t xml:space="preserve">TABL. 14 (179). </t>
  </si>
  <si>
    <t xml:space="preserve">TABL. 15 (180). </t>
  </si>
  <si>
    <t>TABL. 16 (181).</t>
  </si>
  <si>
    <t xml:space="preserve">TABL. 17 (182). </t>
  </si>
  <si>
    <t>34062</t>
  </si>
  <si>
    <r>
      <t xml:space="preserve">      a </t>
    </r>
    <r>
      <rPr>
        <sz val="10"/>
        <rFont val="Times New Roman"/>
        <family val="1"/>
        <charset val="238"/>
      </rPr>
      <t>Dotyczy obiektów posiadających 10 i więcej miejsc noclegowych</t>
    </r>
    <r>
      <rPr>
        <i/>
        <sz val="10"/>
        <rFont val="Times New Roman"/>
        <family val="1"/>
        <charset val="238"/>
      </rPr>
      <t xml:space="preserve">.   b </t>
    </r>
    <r>
      <rPr>
        <sz val="10"/>
        <rFont val="Times New Roman"/>
        <family val="1"/>
        <charset val="238"/>
      </rPr>
      <t xml:space="preserve">Łącznie ze szkolnymi schroniskami młodzieżowymi. 
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Zespoły domków turystycznych  – łącznie z miejscami kempingowymi, jeśli występują na terenie zespołu.</t>
    </r>
  </si>
  <si>
    <t xml:space="preserve">      a Concern establishments possessing 10 and more bed places.   b Including school youth hostels. c Complexes of tourist cottages – including  camping sites if they exist on the territory of the complex.</t>
  </si>
  <si>
    <t>P O L S K A  P O L A N D</t>
  </si>
  <si>
    <r>
      <t xml:space="preserve">ośrodki 
szkoleniowo-
-wypoczyn-
kowe
</t>
    </r>
    <r>
      <rPr>
        <i/>
        <sz val="11"/>
        <rFont val="Times New Roman"/>
        <family val="1"/>
        <charset val="238"/>
      </rPr>
      <t>training-
 -recre-
ational
centres</t>
    </r>
  </si>
  <si>
    <r>
      <t xml:space="preserve">Obiekty hotelowe
</t>
    </r>
    <r>
      <rPr>
        <i/>
        <sz val="11"/>
        <rFont val="Times New Roman"/>
        <family val="1"/>
        <charset val="238"/>
      </rPr>
      <t>Hotels and similar 
facilities</t>
    </r>
  </si>
  <si>
    <r>
      <t xml:space="preserve">Pozostałe obiekty         </t>
    </r>
    <r>
      <rPr>
        <i/>
        <sz val="11"/>
        <rFont val="Times New Roman"/>
        <family val="1"/>
        <charset val="238"/>
      </rPr>
      <t>Other facilities</t>
    </r>
  </si>
  <si>
    <r>
      <t xml:space="preserve">na 
1 kino
</t>
    </r>
    <r>
      <rPr>
        <i/>
        <sz val="11"/>
        <rFont val="Times New Roman"/>
        <family val="1"/>
        <charset val="238"/>
      </rPr>
      <t>per
cinema</t>
    </r>
  </si>
  <si>
    <t>.</t>
  </si>
  <si>
    <t>BIBLIOTEKI PUBLICZNE (z filiami) W 2014 R.</t>
  </si>
  <si>
    <t>PUBLIC LIBRARIES (with branches) IN 2014</t>
  </si>
  <si>
    <r>
      <t xml:space="preserve">Liczba
ludności na
1 placówkę
biblioteczną
</t>
    </r>
    <r>
      <rPr>
        <i/>
        <sz val="11"/>
        <rFont val="Times New Roman"/>
        <family val="1"/>
        <charset val="238"/>
      </rPr>
      <t>Population
per library
estab-
lishment</t>
    </r>
  </si>
  <si>
    <t>BIBLIOTEKI PUBLICZNE (z filiami) NA WSI W 2014 R.</t>
  </si>
  <si>
    <t>PUBLIC LIBRARIES (with branches) IN RURAL AREAS IN 2014</t>
  </si>
  <si>
    <r>
      <t xml:space="preserve">BIBLIOTEKI I KSIĘGOZBIÓR W BIBLIOTEKACH INSTYTUCJI 
NAUKOWYCH, ZAKŁADÓW PRACY I PEDAGOGICZNYCH 
W </t>
    </r>
    <r>
      <rPr>
        <b/>
        <sz val="11"/>
        <rFont val="Times New Roman CE"/>
        <charset val="238"/>
      </rPr>
      <t>2014</t>
    </r>
    <r>
      <rPr>
        <b/>
        <sz val="11"/>
        <rFont val="Times New Roman CE"/>
        <family val="1"/>
        <charset val="238"/>
      </rPr>
      <t xml:space="preserve"> R. </t>
    </r>
  </si>
  <si>
    <r>
      <t xml:space="preserve">LIBRARIES AND COLLECTION IN LIBRARIES OF SCIENTIFIC,
WORKPLACES AND PEDAGOGICAL INSTITUTIONS IN </t>
    </r>
    <r>
      <rPr>
        <i/>
        <sz val="11"/>
        <rFont val="Times New Roman CE"/>
        <charset val="238"/>
      </rPr>
      <t>2014</t>
    </r>
    <r>
      <rPr>
        <i/>
        <sz val="11"/>
        <rFont val="Times New Roman CE"/>
        <family val="1"/>
        <charset val="238"/>
      </rPr>
      <t xml:space="preserve"> </t>
    </r>
  </si>
  <si>
    <r>
      <t xml:space="preserve">CZYTELNICY I WYPOŻYCZENIA W BIBLIOTEKACH INSTYTUCJI 
NAUKOWYCH, ZAKŁADÓW PRACY I PEDAGOGICZNYCH W </t>
    </r>
    <r>
      <rPr>
        <b/>
        <sz val="11"/>
        <rFont val="Times New Roman CE"/>
        <charset val="238"/>
      </rPr>
      <t>2014</t>
    </r>
    <r>
      <rPr>
        <b/>
        <sz val="11"/>
        <rFont val="Times New Roman CE"/>
        <family val="1"/>
        <charset val="238"/>
      </rPr>
      <t xml:space="preserve"> R.</t>
    </r>
  </si>
  <si>
    <r>
      <t xml:space="preserve">BORROWERS AND LENDINGS IN LIBRARIES OF SCIENTIFIC, 
WORKPLACES AND PEDAGOGICAL INSTITUTIONS IN </t>
    </r>
    <r>
      <rPr>
        <i/>
        <sz val="11"/>
        <rFont val="Times New Roman CE"/>
        <charset val="238"/>
      </rPr>
      <t>2014</t>
    </r>
  </si>
  <si>
    <r>
      <t xml:space="preserve">TEATRY I INSTYTUCJE MUZYCZNE W </t>
    </r>
    <r>
      <rPr>
        <b/>
        <sz val="11"/>
        <rFont val="Times New Roman CE"/>
        <charset val="238"/>
      </rPr>
      <t>2014 R.</t>
    </r>
  </si>
  <si>
    <r>
      <t xml:space="preserve">THEATRES AND MUSIC INSTITUTIONS IN </t>
    </r>
    <r>
      <rPr>
        <i/>
        <sz val="11"/>
        <rFont val="Times New Roman CE"/>
        <charset val="238"/>
      </rPr>
      <t>2014</t>
    </r>
  </si>
  <si>
    <t>MUZEA I KINA W 2014 R.</t>
  </si>
  <si>
    <t>MUSEUMS AND CINEMAS IN 2014</t>
  </si>
  <si>
    <t>KINA STAŁE W 2014 R.</t>
  </si>
  <si>
    <t>INDOOR CINEMAS IN 2014</t>
  </si>
  <si>
    <t>DOMY I OŚRODKI KULTURY, KLUBY ORAZ ŚWIETLICE W 2014 R.</t>
  </si>
  <si>
    <t>CULTURAL CENTRES AND ESTABLISHMENTS, CLUBS AND COMMUNITY CENTRES 
IN 2014</t>
  </si>
  <si>
    <r>
      <t xml:space="preserve">W tym w miastach
</t>
    </r>
    <r>
      <rPr>
        <i/>
        <sz val="11"/>
        <rFont val="Times New Roman"/>
        <family val="1"/>
        <charset val="238"/>
      </rPr>
      <t>Of which in urban areas</t>
    </r>
  </si>
  <si>
    <r>
      <t xml:space="preserve">DZIAŁALNOŚĆ DOMÓW I OŚRODKÓW KULTURY, KLUBÓW
ORAZ ŚWIETLIC W </t>
    </r>
    <r>
      <rPr>
        <b/>
        <sz val="11"/>
        <rFont val="Times New Roman CE"/>
        <charset val="238"/>
      </rPr>
      <t>2014</t>
    </r>
    <r>
      <rPr>
        <b/>
        <sz val="11"/>
        <rFont val="Times New Roman CE"/>
        <family val="1"/>
        <charset val="238"/>
      </rPr>
      <t xml:space="preserve"> R.</t>
    </r>
  </si>
  <si>
    <r>
      <rPr>
        <i/>
        <sz val="11"/>
        <rFont val="Times New Roman CE"/>
        <family val="1"/>
        <charset val="238"/>
      </rPr>
      <t>ACTIVITY</t>
    </r>
    <r>
      <rPr>
        <sz val="11"/>
        <rFont val="Times New Roman CE"/>
        <family val="1"/>
        <charset val="238"/>
      </rPr>
      <t xml:space="preserve"> </t>
    </r>
    <r>
      <rPr>
        <i/>
        <sz val="11"/>
        <rFont val="Times New Roman CE"/>
        <family val="1"/>
        <charset val="238"/>
      </rPr>
      <t xml:space="preserve">OF CULTURAL CENTRES AND ESTABLISHMENTS, CLUBS  
AND COMMUNITY CENTRES IN </t>
    </r>
    <r>
      <rPr>
        <i/>
        <sz val="11"/>
        <rFont val="Times New Roman CE"/>
        <charset val="238"/>
      </rPr>
      <t>2014</t>
    </r>
  </si>
  <si>
    <r>
      <t xml:space="preserve">w tym 
dzieci
i młodzież </t>
    </r>
    <r>
      <rPr>
        <sz val="11"/>
        <rFont val="Times New Roman CE"/>
        <charset val="238"/>
      </rPr>
      <t>szkolna</t>
    </r>
    <r>
      <rPr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of which
children
and youth</t>
    </r>
  </si>
  <si>
    <t>ABONENCI RADIOWI W 2014 R.</t>
  </si>
  <si>
    <t>RADIO SUBSCRIBERS IN 2014</t>
  </si>
  <si>
    <t>ABONENCI TELEWIZYJNI W 2014 R.</t>
  </si>
  <si>
    <t>TELEVISION SUBSCRIBERS IN 2014</t>
  </si>
  <si>
    <r>
      <t>BAZA NOCLEGOWA TURYSTYKI</t>
    </r>
    <r>
      <rPr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W 2014 R.</t>
    </r>
  </si>
  <si>
    <r>
      <t>TOURIST ACCOMMODATION ESTABLISHMENTS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2014</t>
    </r>
  </si>
  <si>
    <r>
      <t>schro-
niska mło-
dzieżowe</t>
    </r>
    <r>
      <rPr>
        <i/>
        <vertAlign val="superscript"/>
        <sz val="11"/>
        <rFont val="Times New Roman"/>
        <family val="1"/>
        <charset val="238"/>
      </rPr>
      <t>b</t>
    </r>
    <r>
      <rPr>
        <i/>
        <sz val="11"/>
        <rFont val="Times New Roman"/>
        <family val="1"/>
        <charset val="238"/>
      </rPr>
      <t xml:space="preserve">
youth hostels</t>
    </r>
    <r>
      <rPr>
        <i/>
        <vertAlign val="superscript"/>
        <sz val="11"/>
        <rFont val="Times New Roman"/>
        <family val="1"/>
        <charset val="238"/>
      </rPr>
      <t>b</t>
    </r>
  </si>
  <si>
    <r>
      <t>MIEJSCA NOCLEGOWE</t>
    </r>
    <r>
      <rPr>
        <i/>
        <vertAlign val="superscript"/>
        <sz val="11"/>
        <rFont val="Times New Roman"/>
        <family val="1"/>
        <charset val="238"/>
      </rPr>
      <t>c</t>
    </r>
    <r>
      <rPr>
        <sz val="11"/>
        <rFont val="Times New Roman"/>
        <family val="1"/>
        <charset val="238"/>
      </rPr>
      <t xml:space="preserve"> – stan w dniu 31 VII   
</t>
    </r>
    <r>
      <rPr>
        <i/>
        <sz val="11"/>
        <rFont val="Times New Roman"/>
        <family val="1"/>
        <charset val="238"/>
      </rPr>
      <t>BED PLACES</t>
    </r>
    <r>
      <rPr>
        <i/>
        <vertAlign val="superscript"/>
        <sz val="11"/>
        <rFont val="Times New Roman"/>
        <family val="1"/>
        <charset val="238"/>
      </rPr>
      <t>c</t>
    </r>
    <r>
      <rPr>
        <i/>
        <sz val="11"/>
        <rFont val="Times New Roman"/>
        <family val="1"/>
        <charset val="238"/>
      </rPr>
      <t xml:space="preserve"> – as of 31 VII     </t>
    </r>
  </si>
  <si>
    <r>
      <t>BAZA NOCLEGOWA TURYSTYKI</t>
    </r>
    <r>
      <rPr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W 2014 R. (cd.)</t>
    </r>
  </si>
  <si>
    <r>
      <t>TOURIST ACCOMMODATION ESTABLISHMENTS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2014 (cont.)</t>
    </r>
  </si>
  <si>
    <r>
      <t>UDZIELONE NOCLEGI</t>
    </r>
    <r>
      <rPr>
        <i/>
        <vertAlign val="superscript"/>
        <sz val="11"/>
        <rFont val="Times New Roman"/>
        <family val="1"/>
        <charset val="238"/>
      </rPr>
      <t>c</t>
    </r>
    <r>
      <rPr>
        <sz val="11"/>
        <rFont val="Times New Roman"/>
        <family val="1"/>
        <charset val="238"/>
      </rPr>
      <t xml:space="preserve"> w tys.      </t>
    </r>
    <r>
      <rPr>
        <i/>
        <sz val="11"/>
        <rFont val="Times New Roman"/>
        <family val="1"/>
        <charset val="238"/>
      </rPr>
      <t>NIGHTS SPENT</t>
    </r>
    <r>
      <rPr>
        <i/>
        <vertAlign val="superscript"/>
        <sz val="11"/>
        <rFont val="Times New Roman"/>
        <family val="1"/>
        <charset val="238"/>
      </rPr>
      <t>c</t>
    </r>
    <r>
      <rPr>
        <i/>
        <sz val="11"/>
        <rFont val="Times New Roman"/>
        <family val="1"/>
        <charset val="238"/>
      </rPr>
      <t xml:space="preserve"> in thous. </t>
    </r>
  </si>
  <si>
    <r>
      <t xml:space="preserve">      a – c </t>
    </r>
    <r>
      <rPr>
        <sz val="10"/>
        <rFont val="Times New Roman"/>
        <family val="1"/>
        <charset val="238"/>
      </rPr>
      <t>Patrz notki na str. 461.</t>
    </r>
  </si>
  <si>
    <t xml:space="preserve">      a – c See footnotes on page 461.</t>
  </si>
  <si>
    <r>
      <t>BAZA NOCLEGOWA TURYSTYKI</t>
    </r>
    <r>
      <rPr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W 2014 R. (dok.)</t>
    </r>
  </si>
  <si>
    <r>
      <t>KORZYSTAJĄCY Z NOCLEGÓW</t>
    </r>
    <r>
      <rPr>
        <i/>
        <vertAlign val="superscript"/>
        <sz val="11"/>
        <rFont val="Times New Roman"/>
        <family val="1"/>
        <charset val="238"/>
      </rPr>
      <t>c</t>
    </r>
    <r>
      <rPr>
        <sz val="11"/>
        <rFont val="Times New Roman"/>
        <family val="1"/>
        <charset val="238"/>
      </rPr>
      <t xml:space="preserve"> w tys.    </t>
    </r>
    <r>
      <rPr>
        <i/>
        <sz val="11"/>
        <rFont val="Times New Roman"/>
        <family val="1"/>
        <charset val="238"/>
      </rPr>
      <t>TOURISTS ACCOMMODATED</t>
    </r>
    <r>
      <rPr>
        <i/>
        <vertAlign val="superscript"/>
        <sz val="11"/>
        <rFont val="Times New Roman"/>
        <family val="1"/>
        <charset val="238"/>
      </rPr>
      <t>c</t>
    </r>
    <r>
      <rPr>
        <i/>
        <sz val="11"/>
        <rFont val="Times New Roman"/>
        <family val="1"/>
        <charset val="238"/>
      </rPr>
      <t xml:space="preserve"> in thous. </t>
    </r>
  </si>
  <si>
    <r>
      <t xml:space="preserve"> POKOJE GOŚCINNE I KWATERY AGROTURYSTYCZNE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 2014 R.</t>
    </r>
  </si>
  <si>
    <r>
      <t xml:space="preserve"> ROOMS FOR </t>
    </r>
    <r>
      <rPr>
        <i/>
        <sz val="11"/>
        <rFont val="Times New Roman CE"/>
        <charset val="238"/>
      </rPr>
      <t>RENT AND</t>
    </r>
    <r>
      <rPr>
        <i/>
        <sz val="11"/>
        <rFont val="Times New Roman CE"/>
        <family val="1"/>
        <charset val="238"/>
      </rPr>
      <t xml:space="preserve"> AGROTOURISM LODGINGS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IN </t>
    </r>
    <r>
      <rPr>
        <i/>
        <sz val="11"/>
        <rFont val="Times New Roman CE"/>
        <charset val="238"/>
      </rPr>
      <t>2014</t>
    </r>
  </si>
  <si>
    <r>
      <t xml:space="preserve">udzielone
noclegi
</t>
    </r>
    <r>
      <rPr>
        <i/>
        <sz val="11"/>
        <rFont val="Times New Roman CE"/>
        <family val="1"/>
        <charset val="238"/>
      </rPr>
      <t xml:space="preserve">nights
spent </t>
    </r>
  </si>
  <si>
    <r>
      <t>POKOJE W OBIEKTACH HOTELOWYCH</t>
    </r>
    <r>
      <rPr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W 2014 R. </t>
    </r>
  </si>
  <si>
    <r>
      <t>ROOMS IN HOTELS AND SIMILAR FACILITIES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2014</t>
    </r>
  </si>
  <si>
    <r>
      <t>ESTABLISHMENTS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BY COUNTRY OF RESIDENCE IN 2014     </t>
    </r>
  </si>
  <si>
    <r>
      <rPr>
        <b/>
        <sz val="11"/>
        <rFont val="Times New Roman"/>
        <family val="1"/>
        <charset val="238"/>
      </rPr>
      <t>KLUBY SPORTOWE</t>
    </r>
    <r>
      <rPr>
        <i/>
        <vertAlign val="superscript"/>
        <sz val="11"/>
        <rFont val="Times New Roman"/>
        <family val="1"/>
        <charset val="238"/>
      </rPr>
      <t xml:space="preserve">a </t>
    </r>
    <r>
      <rPr>
        <b/>
        <sz val="11"/>
        <rFont val="Times New Roman"/>
        <family val="1"/>
        <charset val="238"/>
      </rPr>
      <t>W 2014 R.</t>
    </r>
  </si>
  <si>
    <r>
      <t>SPORTS CLUBS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2014</t>
    </r>
  </si>
  <si>
    <r>
      <t xml:space="preserve">  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Łącznie z uczniowskimi klubami sportowymi UKS i wyznaniowymi klubami sportowymi.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 Patrz uwagi ogólne
 na  str. 449.</t>
    </r>
  </si>
  <si>
    <r>
      <rPr>
        <b/>
        <sz val="10"/>
        <rFont val="Times New Roman"/>
        <family val="1"/>
        <charset val="238"/>
      </rPr>
      <t>U w a g a.</t>
    </r>
    <r>
      <rPr>
        <sz val="10"/>
        <rFont val="Times New Roman"/>
        <family val="1"/>
        <charset val="238"/>
      </rPr>
      <t xml:space="preserve">  Dane na podstawie badania cyklicznego przeprowadzanego co 2 lata.</t>
    </r>
  </si>
  <si>
    <r>
      <t xml:space="preserve">    </t>
    </r>
    <r>
      <rPr>
        <i/>
        <sz val="10"/>
        <rFont val="Times New Roman"/>
        <family val="1"/>
        <charset val="238"/>
      </rPr>
      <t xml:space="preserve"> a Including students sports clubs UKS and religious sports clubs.  b See general notes on page 449.</t>
    </r>
  </si>
  <si>
    <r>
      <rPr>
        <b/>
        <sz val="11"/>
        <rFont val="Times New Roman"/>
        <family val="1"/>
        <charset val="238"/>
      </rPr>
      <t>ĆWICZĄCY</t>
    </r>
    <r>
      <rPr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W WYBRANYCH ORGANIZACJACH KULTURY FIZYCZNEJ
W 2014 R.</t>
    </r>
  </si>
  <si>
    <r>
      <t>PERSONS PRACTISING SPORTS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SELECTED PHYSICAL EDUCATION 
ORGANIZATIONS  IN 2014</t>
    </r>
  </si>
  <si>
    <r>
      <t xml:space="preserve"> Zrzeszenie
 „Ludowe
Zespoły
Sportowe"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The
Association
of "Rural
Sports
Clubs"</t>
    </r>
    <r>
      <rPr>
        <i/>
        <vertAlign val="superscript"/>
        <sz val="11"/>
        <rFont val="Times New Roman"/>
        <family val="1"/>
        <charset val="238"/>
      </rPr>
      <t>b</t>
    </r>
  </si>
  <si>
    <r>
      <t xml:space="preserve">     a</t>
    </r>
    <r>
      <rPr>
        <sz val="10"/>
        <rFont val="Times New Roman"/>
        <family val="1"/>
        <charset val="238"/>
      </rPr>
      <t xml:space="preserve"> Dane szacunkowe;</t>
    </r>
    <r>
      <rPr>
        <i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 patrz uwagi ogólne na str. 449. </t>
    </r>
    <r>
      <rPr>
        <i/>
        <sz val="10"/>
        <rFont val="Times New Roman"/>
        <family val="1"/>
        <charset val="238"/>
      </rPr>
      <t xml:space="preserve">  b</t>
    </r>
    <r>
      <rPr>
        <sz val="10"/>
        <rFont val="Times New Roman"/>
        <family val="1"/>
        <charset val="238"/>
      </rPr>
      <t xml:space="preserve"> Dane obejmują ćwiczących w ludowych zespołach 
sportowych i ludowych zespołach turystycznych (bez ludowych klubów sportowych, ludowych klubów 
turystycznych, uczniowskich klubów sportowych UKS i uczniowskich ludowych klubów sportowych ULKS).  
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W sporcie powszechnym.</t>
    </r>
  </si>
  <si>
    <t xml:space="preserve">     a Estimated data;  see general notes on page 449.  b Data concern persons practising sports in rural sports clubs
and rural tourist clubs (excluding rural sports clubs, rural tourist clubs, pupil sports clubs UKS and pupil rural 
sports clubs ULKS).   c In common sport.</t>
  </si>
</sst>
</file>

<file path=xl/styles.xml><?xml version="1.0" encoding="utf-8"?>
<styleSheet xmlns="http://schemas.openxmlformats.org/spreadsheetml/2006/main">
  <numFmts count="11">
    <numFmt numFmtId="164" formatCode="0.0"/>
    <numFmt numFmtId="165" formatCode="_-* ###0_-;\-*###0_-;_-* &quot;-&quot;_-;_-@_-"/>
    <numFmt numFmtId="166" formatCode="_-* ###0\ _-;\-* ###0\ _-;_-* &quot;-&quot;\ _-;_-@_-"/>
    <numFmt numFmtId="167" formatCode="_-* ####_-;\-* ####_-;_-* &quot;-&quot;_-;_-@_-"/>
    <numFmt numFmtId="168" formatCode="#,##0.0"/>
    <numFmt numFmtId="169" formatCode="_-* ###0.0_-;\-*###0.0_-;_-* &quot;-&quot;_-;_-@_-"/>
    <numFmt numFmtId="170" formatCode="0.0_ ;\-0.0\ "/>
    <numFmt numFmtId="171" formatCode="_-* ###0;\-*###0;_-* &quot;-&quot;;_-@_-"/>
    <numFmt numFmtId="172" formatCode="@*."/>
    <numFmt numFmtId="173" formatCode="0_ ;\-0\ "/>
    <numFmt numFmtId="174" formatCode="###0;\-###0;\-"/>
  </numFmts>
  <fonts count="5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0"/>
      <name val="Arial"/>
      <family val="2"/>
      <charset val="238"/>
    </font>
    <font>
      <b/>
      <sz val="13"/>
      <name val="Times New Roman"/>
      <family val="1"/>
      <charset val="238"/>
    </font>
    <font>
      <i/>
      <vertAlign val="superscript"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i/>
      <sz val="13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Arial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4"/>
      <name val="Times New Roman"/>
      <family val="1"/>
      <charset val="238"/>
    </font>
    <font>
      <u/>
      <sz val="10"/>
      <name val="Times New Roman"/>
      <family val="1"/>
      <charset val="238"/>
    </font>
    <font>
      <b/>
      <sz val="11"/>
      <name val="Times New Roman CE"/>
      <charset val="238"/>
    </font>
    <font>
      <i/>
      <vertAlign val="superscript"/>
      <sz val="11"/>
      <name val="Times New Roman CE"/>
      <family val="1"/>
      <charset val="238"/>
    </font>
    <font>
      <sz val="11"/>
      <name val="Times New Roman CE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b/>
      <sz val="12"/>
      <name val="Arial"/>
      <family val="2"/>
      <charset val="238"/>
    </font>
    <font>
      <b/>
      <sz val="12"/>
      <name val="Times New Roman CE"/>
      <charset val="238"/>
    </font>
    <font>
      <sz val="12"/>
      <name val="Times New Roman CE"/>
      <charset val="238"/>
    </font>
    <font>
      <sz val="9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8"/>
      <name val="Times New Roman"/>
      <family val="1"/>
      <charset val="238"/>
    </font>
    <font>
      <i/>
      <vertAlign val="superscript"/>
      <sz val="11"/>
      <name val="Times New Roman CE"/>
      <charset val="238"/>
    </font>
    <font>
      <i/>
      <sz val="11"/>
      <name val="Times New Roman CE"/>
      <charset val="238"/>
    </font>
    <font>
      <b/>
      <i/>
      <sz val="1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4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1"/>
      <name val="Times New Roman CE"/>
      <family val="1"/>
      <charset val="238"/>
    </font>
    <font>
      <i/>
      <sz val="14"/>
      <name val="Times New Roman"/>
      <family val="1"/>
      <charset val="238"/>
    </font>
    <font>
      <b/>
      <i/>
      <vertAlign val="superscript"/>
      <sz val="11"/>
      <name val="Times New Roman CE"/>
      <charset val="238"/>
    </font>
    <font>
      <b/>
      <sz val="12"/>
      <name val="Times New Roman CE"/>
      <family val="1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0" fontId="2" fillId="0" borderId="0"/>
    <xf numFmtId="0" fontId="20" fillId="0" borderId="1"/>
    <xf numFmtId="0" fontId="23" fillId="0" borderId="0"/>
    <xf numFmtId="0" fontId="44" fillId="0" borderId="0"/>
    <xf numFmtId="0" fontId="2" fillId="0" borderId="0"/>
    <xf numFmtId="0" fontId="21" fillId="0" borderId="0"/>
    <xf numFmtId="0" fontId="45" fillId="0" borderId="0"/>
    <xf numFmtId="0" fontId="22" fillId="0" borderId="0"/>
    <xf numFmtId="0" fontId="21" fillId="0" borderId="0"/>
    <xf numFmtId="0" fontId="2" fillId="0" borderId="0"/>
    <xf numFmtId="0" fontId="24" fillId="0" borderId="0"/>
    <xf numFmtId="0" fontId="2" fillId="0" borderId="0"/>
    <xf numFmtId="0" fontId="36" fillId="0" borderId="0"/>
    <xf numFmtId="0" fontId="2" fillId="0" borderId="0"/>
    <xf numFmtId="0" fontId="21" fillId="0" borderId="0"/>
    <xf numFmtId="0" fontId="1" fillId="0" borderId="0"/>
    <xf numFmtId="0" fontId="21" fillId="0" borderId="0"/>
  </cellStyleXfs>
  <cellXfs count="584">
    <xf numFmtId="0" fontId="0" fillId="0" borderId="0" xfId="0"/>
    <xf numFmtId="0" fontId="5" fillId="0" borderId="0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Border="1"/>
    <xf numFmtId="0" fontId="4" fillId="0" borderId="0" xfId="1" applyFont="1"/>
    <xf numFmtId="0" fontId="6" fillId="0" borderId="0" xfId="1" applyFont="1"/>
    <xf numFmtId="0" fontId="6" fillId="0" borderId="0" xfId="1" applyFont="1" applyBorder="1"/>
    <xf numFmtId="0" fontId="7" fillId="0" borderId="0" xfId="1" applyFont="1"/>
    <xf numFmtId="0" fontId="7" fillId="0" borderId="0" xfId="1" applyFont="1" applyBorder="1"/>
    <xf numFmtId="0" fontId="6" fillId="0" borderId="0" xfId="1" applyFont="1" applyBorder="1" applyAlignment="1"/>
    <xf numFmtId="0" fontId="6" fillId="0" borderId="0" xfId="1" applyFont="1" applyAlignment="1"/>
    <xf numFmtId="164" fontId="6" fillId="0" borderId="0" xfId="1" applyNumberFormat="1" applyFont="1"/>
    <xf numFmtId="164" fontId="3" fillId="0" borderId="0" xfId="1" applyNumberFormat="1" applyFont="1" applyBorder="1"/>
    <xf numFmtId="164" fontId="7" fillId="0" borderId="0" xfId="1" applyNumberFormat="1" applyFont="1"/>
    <xf numFmtId="0" fontId="19" fillId="0" borderId="0" xfId="1" applyFont="1" applyBorder="1"/>
    <xf numFmtId="0" fontId="19" fillId="0" borderId="0" xfId="1" applyFont="1"/>
    <xf numFmtId="0" fontId="3" fillId="0" borderId="0" xfId="0" applyFont="1"/>
    <xf numFmtId="0" fontId="5" fillId="0" borderId="0" xfId="1" applyFont="1" applyFill="1"/>
    <xf numFmtId="1" fontId="7" fillId="0" borderId="0" xfId="1" applyNumberFormat="1" applyFont="1"/>
    <xf numFmtId="0" fontId="3" fillId="0" borderId="0" xfId="1" applyFont="1" applyBorder="1" applyAlignment="1"/>
    <xf numFmtId="0" fontId="3" fillId="0" borderId="0" xfId="1" applyFont="1" applyAlignment="1"/>
    <xf numFmtId="0" fontId="25" fillId="0" borderId="0" xfId="1" applyFont="1"/>
    <xf numFmtId="164" fontId="25" fillId="0" borderId="0" xfId="1" applyNumberFormat="1" applyFont="1"/>
    <xf numFmtId="0" fontId="25" fillId="0" borderId="0" xfId="1" applyFont="1" applyBorder="1"/>
    <xf numFmtId="164" fontId="5" fillId="0" borderId="0" xfId="1" applyNumberFormat="1" applyFont="1"/>
    <xf numFmtId="0" fontId="26" fillId="0" borderId="0" xfId="1" applyFont="1" applyBorder="1"/>
    <xf numFmtId="3" fontId="14" fillId="0" borderId="0" xfId="0" applyNumberFormat="1" applyFont="1"/>
    <xf numFmtId="3" fontId="3" fillId="0" borderId="0" xfId="1" applyNumberFormat="1" applyFont="1" applyBorder="1"/>
    <xf numFmtId="1" fontId="3" fillId="0" borderId="0" xfId="1" applyNumberFormat="1" applyFont="1" applyBorder="1"/>
    <xf numFmtId="3" fontId="5" fillId="0" borderId="0" xfId="0" applyNumberFormat="1" applyFont="1"/>
    <xf numFmtId="0" fontId="14" fillId="0" borderId="0" xfId="1" applyFont="1"/>
    <xf numFmtId="1" fontId="14" fillId="0" borderId="0" xfId="1" applyNumberFormat="1" applyFont="1"/>
    <xf numFmtId="0" fontId="14" fillId="0" borderId="0" xfId="1" applyFont="1" applyBorder="1"/>
    <xf numFmtId="1" fontId="12" fillId="0" borderId="0" xfId="1" applyNumberFormat="1" applyFont="1"/>
    <xf numFmtId="0" fontId="9" fillId="0" borderId="0" xfId="1" applyFont="1"/>
    <xf numFmtId="0" fontId="15" fillId="0" borderId="0" xfId="1" applyFont="1"/>
    <xf numFmtId="0" fontId="15" fillId="0" borderId="0" xfId="1" applyFont="1" applyBorder="1"/>
    <xf numFmtId="0" fontId="15" fillId="0" borderId="0" xfId="1" applyFont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168" fontId="14" fillId="0" borderId="0" xfId="0" applyNumberFormat="1" applyFont="1"/>
    <xf numFmtId="1" fontId="2" fillId="0" borderId="0" xfId="1" applyNumberFormat="1" applyFont="1" applyBorder="1"/>
    <xf numFmtId="0" fontId="15" fillId="0" borderId="0" xfId="1" applyFont="1" applyAlignment="1"/>
    <xf numFmtId="0" fontId="30" fillId="0" borderId="0" xfId="1" applyFont="1" applyAlignment="1">
      <alignment horizontal="left" vertical="center"/>
    </xf>
    <xf numFmtId="0" fontId="30" fillId="0" borderId="0" xfId="1" applyFont="1" applyAlignment="1">
      <alignment vertical="center"/>
    </xf>
    <xf numFmtId="3" fontId="27" fillId="0" borderId="0" xfId="1" applyNumberFormat="1" applyFont="1"/>
    <xf numFmtId="164" fontId="27" fillId="0" borderId="0" xfId="1" applyNumberFormat="1" applyFont="1"/>
    <xf numFmtId="0" fontId="16" fillId="0" borderId="0" xfId="1" applyFont="1"/>
    <xf numFmtId="1" fontId="32" fillId="0" borderId="0" xfId="1" applyNumberFormat="1" applyFont="1"/>
    <xf numFmtId="164" fontId="32" fillId="0" borderId="0" xfId="1" applyNumberFormat="1" applyFont="1"/>
    <xf numFmtId="0" fontId="27" fillId="0" borderId="0" xfId="1" applyFont="1"/>
    <xf numFmtId="1" fontId="27" fillId="0" borderId="0" xfId="1" applyNumberFormat="1" applyFont="1"/>
    <xf numFmtId="168" fontId="27" fillId="0" borderId="0" xfId="1" applyNumberFormat="1" applyFont="1"/>
    <xf numFmtId="168" fontId="14" fillId="0" borderId="0" xfId="11" applyNumberFormat="1" applyFont="1"/>
    <xf numFmtId="0" fontId="15" fillId="0" borderId="0" xfId="1" applyFont="1" applyBorder="1" applyAlignment="1"/>
    <xf numFmtId="164" fontId="33" fillId="0" borderId="0" xfId="1" applyNumberFormat="1" applyFont="1" applyBorder="1" applyAlignment="1">
      <alignment vertical="top"/>
    </xf>
    <xf numFmtId="164" fontId="34" fillId="0" borderId="0" xfId="1" applyNumberFormat="1" applyFont="1" applyBorder="1"/>
    <xf numFmtId="164" fontId="30" fillId="0" borderId="0" xfId="1" applyNumberFormat="1" applyFont="1" applyAlignment="1">
      <alignment horizontal="left" vertical="center"/>
    </xf>
    <xf numFmtId="0" fontId="35" fillId="0" borderId="0" xfId="1" applyFont="1" applyBorder="1" applyAlignment="1">
      <alignment vertical="center"/>
    </xf>
    <xf numFmtId="0" fontId="35" fillId="0" borderId="0" xfId="1" applyFont="1" applyAlignment="1">
      <alignment vertical="center"/>
    </xf>
    <xf numFmtId="164" fontId="31" fillId="0" borderId="0" xfId="1" applyNumberFormat="1" applyFont="1" applyAlignment="1">
      <alignment horizontal="left" vertical="center"/>
    </xf>
    <xf numFmtId="164" fontId="35" fillId="0" borderId="0" xfId="1" applyNumberFormat="1" applyFont="1" applyAlignment="1">
      <alignment vertical="center"/>
    </xf>
    <xf numFmtId="164" fontId="15" fillId="0" borderId="0" xfId="1" applyNumberFormat="1" applyFont="1"/>
    <xf numFmtId="164" fontId="12" fillId="0" borderId="0" xfId="1" applyNumberFormat="1" applyFont="1"/>
    <xf numFmtId="0" fontId="16" fillId="0" borderId="0" xfId="1" applyFont="1" applyBorder="1"/>
    <xf numFmtId="164" fontId="16" fillId="0" borderId="0" xfId="1" applyNumberFormat="1" applyFont="1"/>
    <xf numFmtId="0" fontId="29" fillId="0" borderId="0" xfId="1" applyFont="1"/>
    <xf numFmtId="166" fontId="35" fillId="0" borderId="0" xfId="13" applyNumberFormat="1" applyFont="1" applyFill="1" applyBorder="1" applyAlignment="1">
      <alignment horizontal="right"/>
    </xf>
    <xf numFmtId="0" fontId="38" fillId="0" borderId="0" xfId="1" applyFont="1"/>
    <xf numFmtId="0" fontId="39" fillId="0" borderId="0" xfId="1" applyFont="1"/>
    <xf numFmtId="1" fontId="15" fillId="0" borderId="0" xfId="1" applyNumberFormat="1" applyFont="1"/>
    <xf numFmtId="0" fontId="6" fillId="0" borderId="0" xfId="1" quotePrefix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Border="1" applyAlignment="1">
      <alignment vertical="top"/>
    </xf>
    <xf numFmtId="166" fontId="12" fillId="0" borderId="0" xfId="1" applyNumberFormat="1" applyFont="1" applyFill="1" applyBorder="1" applyAlignment="1">
      <alignment horizontal="right"/>
    </xf>
    <xf numFmtId="166" fontId="13" fillId="0" borderId="0" xfId="1" applyNumberFormat="1" applyFont="1" applyFill="1" applyAlignment="1">
      <alignment horizontal="right"/>
    </xf>
    <xf numFmtId="169" fontId="13" fillId="0" borderId="0" xfId="1" applyNumberFormat="1" applyFont="1"/>
    <xf numFmtId="1" fontId="6" fillId="0" borderId="0" xfId="4" applyNumberFormat="1" applyFont="1" applyAlignment="1">
      <alignment horizontal="right" wrapText="1"/>
    </xf>
    <xf numFmtId="0" fontId="3" fillId="0" borderId="0" xfId="4" applyFont="1" applyAlignment="1">
      <alignment horizontal="right" wrapText="1"/>
    </xf>
    <xf numFmtId="0" fontId="40" fillId="0" borderId="0" xfId="1" applyFont="1"/>
    <xf numFmtId="165" fontId="7" fillId="0" borderId="0" xfId="1" applyNumberFormat="1" applyFont="1"/>
    <xf numFmtId="0" fontId="3" fillId="0" borderId="0" xfId="1" applyFont="1" applyAlignment="1">
      <alignment horizontal="right" vertical="top" wrapText="1"/>
    </xf>
    <xf numFmtId="1" fontId="5" fillId="0" borderId="0" xfId="1" applyNumberFormat="1" applyFont="1"/>
    <xf numFmtId="165" fontId="5" fillId="0" borderId="0" xfId="1" applyNumberFormat="1" applyFont="1"/>
    <xf numFmtId="0" fontId="3" fillId="0" borderId="0" xfId="0" applyFont="1" applyAlignment="1">
      <alignment horizontal="right" wrapText="1"/>
    </xf>
    <xf numFmtId="0" fontId="6" fillId="0" borderId="0" xfId="1" applyFont="1" applyAlignment="1">
      <alignment horizontal="right" vertical="top" wrapText="1"/>
    </xf>
    <xf numFmtId="0" fontId="3" fillId="0" borderId="0" xfId="4" applyFont="1" applyBorder="1" applyAlignment="1">
      <alignment horizontal="right" wrapText="1"/>
    </xf>
    <xf numFmtId="0" fontId="37" fillId="0" borderId="0" xfId="1" applyFont="1"/>
    <xf numFmtId="164" fontId="27" fillId="0" borderId="0" xfId="1" applyNumberFormat="1" applyFont="1" applyAlignment="1"/>
    <xf numFmtId="0" fontId="15" fillId="2" borderId="0" xfId="1" applyFont="1" applyFill="1"/>
    <xf numFmtId="0" fontId="3" fillId="0" borderId="0" xfId="4" applyFont="1" applyBorder="1" applyAlignment="1">
      <alignment horizontal="right"/>
    </xf>
    <xf numFmtId="0" fontId="5" fillId="0" borderId="0" xfId="1" applyFont="1" applyFill="1" applyBorder="1"/>
    <xf numFmtId="0" fontId="13" fillId="0" borderId="7" xfId="0" applyFont="1" applyBorder="1" applyAlignment="1">
      <alignment horizontal="right"/>
    </xf>
    <xf numFmtId="164" fontId="35" fillId="0" borderId="0" xfId="1" applyNumberFormat="1" applyFont="1" applyBorder="1"/>
    <xf numFmtId="0" fontId="38" fillId="0" borderId="0" xfId="1" applyFont="1" applyBorder="1"/>
    <xf numFmtId="0" fontId="39" fillId="0" borderId="0" xfId="1" applyFont="1" applyBorder="1"/>
    <xf numFmtId="164" fontId="13" fillId="0" borderId="0" xfId="1" applyNumberFormat="1" applyFont="1"/>
    <xf numFmtId="0" fontId="12" fillId="0" borderId="0" xfId="1" applyFont="1"/>
    <xf numFmtId="164" fontId="6" fillId="0" borderId="0" xfId="1" applyNumberFormat="1" applyFont="1" applyAlignment="1">
      <alignment horizontal="left"/>
    </xf>
    <xf numFmtId="164" fontId="13" fillId="0" borderId="6" xfId="0" applyNumberFormat="1" applyFont="1" applyFill="1" applyBorder="1" applyAlignment="1">
      <alignment horizontal="right"/>
    </xf>
    <xf numFmtId="0" fontId="13" fillId="0" borderId="5" xfId="0" applyFont="1" applyBorder="1"/>
    <xf numFmtId="164" fontId="13" fillId="0" borderId="5" xfId="1" applyNumberFormat="1" applyFont="1" applyBorder="1"/>
    <xf numFmtId="0" fontId="13" fillId="0" borderId="6" xfId="0" applyFont="1" applyBorder="1" applyAlignment="1">
      <alignment horizontal="right"/>
    </xf>
    <xf numFmtId="0" fontId="6" fillId="0" borderId="0" xfId="1" applyFont="1" applyBorder="1" applyAlignment="1">
      <alignment horizontal="centerContinuous" vertical="center" wrapText="1"/>
    </xf>
    <xf numFmtId="0" fontId="6" fillId="0" borderId="0" xfId="1" quotePrefix="1" applyFont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164" fontId="7" fillId="0" borderId="0" xfId="1" applyNumberFormat="1" applyFont="1" applyBorder="1" applyAlignment="1"/>
    <xf numFmtId="0" fontId="7" fillId="0" borderId="0" xfId="1" applyFont="1" applyAlignment="1"/>
    <xf numFmtId="1" fontId="48" fillId="0" borderId="0" xfId="1" applyNumberFormat="1" applyFont="1" applyBorder="1"/>
    <xf numFmtId="0" fontId="48" fillId="0" borderId="0" xfId="1" applyFont="1" applyBorder="1"/>
    <xf numFmtId="1" fontId="6" fillId="0" borderId="0" xfId="1" applyNumberFormat="1" applyFont="1" applyBorder="1"/>
    <xf numFmtId="0" fontId="13" fillId="0" borderId="7" xfId="1" applyFont="1" applyBorder="1" applyAlignment="1">
      <alignment horizontal="right"/>
    </xf>
    <xf numFmtId="0" fontId="8" fillId="0" borderId="0" xfId="1" applyFont="1"/>
    <xf numFmtId="1" fontId="6" fillId="0" borderId="0" xfId="1" applyNumberFormat="1" applyFont="1"/>
    <xf numFmtId="167" fontId="7" fillId="0" borderId="0" xfId="1" applyNumberFormat="1" applyFont="1"/>
    <xf numFmtId="1" fontId="6" fillId="0" borderId="0" xfId="1" applyNumberFormat="1" applyFont="1" applyBorder="1" applyAlignment="1">
      <alignment vertical="top"/>
    </xf>
    <xf numFmtId="1" fontId="7" fillId="0" borderId="0" xfId="1" applyNumberFormat="1" applyFont="1" applyBorder="1"/>
    <xf numFmtId="3" fontId="7" fillId="0" borderId="0" xfId="1" applyNumberFormat="1" applyFont="1"/>
    <xf numFmtId="3" fontId="7" fillId="0" borderId="0" xfId="1" applyNumberFormat="1" applyFont="1" applyBorder="1"/>
    <xf numFmtId="1" fontId="13" fillId="0" borderId="0" xfId="4" applyNumberFormat="1" applyFont="1" applyBorder="1" applyAlignment="1">
      <alignment horizontal="right"/>
    </xf>
    <xf numFmtId="0" fontId="8" fillId="0" borderId="0" xfId="1" applyFont="1" applyBorder="1"/>
    <xf numFmtId="0" fontId="6" fillId="0" borderId="0" xfId="1" applyFont="1" applyBorder="1" applyAlignment="1">
      <alignment vertical="top"/>
    </xf>
    <xf numFmtId="0" fontId="6" fillId="0" borderId="0" xfId="1" applyFont="1" applyAlignment="1">
      <alignment vertical="center"/>
    </xf>
    <xf numFmtId="0" fontId="19" fillId="0" borderId="0" xfId="1" applyFont="1" applyFill="1" applyBorder="1" applyAlignment="1">
      <alignment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/>
    <xf numFmtId="0" fontId="17" fillId="0" borderId="0" xfId="0" applyFont="1" applyAlignment="1">
      <alignment horizontal="center"/>
    </xf>
    <xf numFmtId="0" fontId="15" fillId="0" borderId="0" xfId="0" applyFont="1" applyBorder="1"/>
    <xf numFmtId="164" fontId="15" fillId="0" borderId="9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0" xfId="0" applyFont="1" applyAlignment="1"/>
    <xf numFmtId="0" fontId="16" fillId="0" borderId="0" xfId="0" applyFont="1" applyAlignment="1"/>
    <xf numFmtId="3" fontId="9" fillId="0" borderId="0" xfId="0" applyNumberFormat="1" applyFont="1"/>
    <xf numFmtId="0" fontId="16" fillId="0" borderId="0" xfId="0" applyFont="1"/>
    <xf numFmtId="0" fontId="29" fillId="0" borderId="0" xfId="0" applyFont="1" applyBorder="1" applyAlignment="1"/>
    <xf numFmtId="1" fontId="15" fillId="0" borderId="0" xfId="0" applyNumberFormat="1" applyFont="1"/>
    <xf numFmtId="164" fontId="15" fillId="0" borderId="0" xfId="0" applyNumberFormat="1" applyFont="1"/>
    <xf numFmtId="0" fontId="2" fillId="0" borderId="0" xfId="0" applyFont="1" applyBorder="1"/>
    <xf numFmtId="0" fontId="2" fillId="0" borderId="0" xfId="0" applyFont="1"/>
    <xf numFmtId="0" fontId="8" fillId="0" borderId="0" xfId="1" applyFont="1" applyBorder="1" applyAlignment="1"/>
    <xf numFmtId="0" fontId="7" fillId="0" borderId="0" xfId="1" quotePrefix="1" applyFont="1" applyBorder="1" applyAlignment="1">
      <alignment horizontal="left"/>
    </xf>
    <xf numFmtId="0" fontId="6" fillId="0" borderId="5" xfId="10" applyFont="1" applyBorder="1" applyAlignment="1">
      <alignment horizontal="center" vertical="top"/>
    </xf>
    <xf numFmtId="0" fontId="6" fillId="0" borderId="6" xfId="1" applyFont="1" applyBorder="1" applyAlignment="1">
      <alignment vertical="center"/>
    </xf>
    <xf numFmtId="0" fontId="6" fillId="0" borderId="5" xfId="10" applyFont="1" applyBorder="1" applyAlignment="1">
      <alignment horizontal="center"/>
    </xf>
    <xf numFmtId="0" fontId="6" fillId="0" borderId="6" xfId="1" applyFont="1" applyBorder="1" applyAlignment="1"/>
    <xf numFmtId="0" fontId="6" fillId="0" borderId="0" xfId="1" applyFont="1" applyFill="1"/>
    <xf numFmtId="0" fontId="7" fillId="0" borderId="0" xfId="1" applyFont="1" applyFill="1"/>
    <xf numFmtId="0" fontId="6" fillId="0" borderId="0" xfId="1" applyFont="1" applyFill="1" applyBorder="1"/>
    <xf numFmtId="1" fontId="14" fillId="0" borderId="0" xfId="0" applyNumberFormat="1" applyFont="1"/>
    <xf numFmtId="1" fontId="14" fillId="0" borderId="0" xfId="0" applyNumberFormat="1" applyFont="1" applyFill="1"/>
    <xf numFmtId="1" fontId="46" fillId="0" borderId="0" xfId="0" applyNumberFormat="1" applyFont="1"/>
    <xf numFmtId="1" fontId="46" fillId="0" borderId="0" xfId="0" applyNumberFormat="1" applyFont="1" applyFill="1"/>
    <xf numFmtId="0" fontId="2" fillId="0" borderId="0" xfId="0" applyFont="1" applyFill="1"/>
    <xf numFmtId="0" fontId="7" fillId="0" borderId="0" xfId="1" applyFont="1" applyBorder="1" applyAlignment="1">
      <alignment horizontal="left"/>
    </xf>
    <xf numFmtId="0" fontId="13" fillId="0" borderId="7" xfId="1" applyFont="1" applyFill="1" applyBorder="1" applyAlignment="1">
      <alignment horizontal="right"/>
    </xf>
    <xf numFmtId="0" fontId="15" fillId="0" borderId="0" xfId="0" applyFont="1" applyBorder="1" applyAlignment="1"/>
    <xf numFmtId="0" fontId="16" fillId="0" borderId="0" xfId="0" applyFont="1" applyBorder="1" applyAlignment="1"/>
    <xf numFmtId="0" fontId="16" fillId="0" borderId="0" xfId="0" applyFont="1" applyBorder="1"/>
    <xf numFmtId="164" fontId="12" fillId="0" borderId="0" xfId="1" applyNumberFormat="1" applyFont="1" applyAlignment="1">
      <alignment vertical="top"/>
    </xf>
    <xf numFmtId="0" fontId="12" fillId="0" borderId="7" xfId="0" applyFont="1" applyBorder="1" applyAlignment="1">
      <alignment horizontal="right" vertical="top"/>
    </xf>
    <xf numFmtId="0" fontId="13" fillId="0" borderId="5" xfId="0" applyFont="1" applyBorder="1" applyAlignment="1">
      <alignment horizontal="right"/>
    </xf>
    <xf numFmtId="0" fontId="6" fillId="0" borderId="0" xfId="1" applyFont="1" applyBorder="1" applyAlignment="1">
      <alignment vertical="center"/>
    </xf>
    <xf numFmtId="0" fontId="8" fillId="0" borderId="0" xfId="1" quotePrefix="1" applyFont="1" applyBorder="1" applyAlignment="1"/>
    <xf numFmtId="164" fontId="13" fillId="0" borderId="0" xfId="11" applyNumberFormat="1" applyFont="1" applyAlignment="1">
      <alignment horizontal="right"/>
    </xf>
    <xf numFmtId="164" fontId="13" fillId="0" borderId="7" xfId="11" applyNumberFormat="1" applyFont="1" applyBorder="1" applyAlignment="1">
      <alignment horizontal="right"/>
    </xf>
    <xf numFmtId="164" fontId="13" fillId="0" borderId="6" xfId="11" applyNumberFormat="1" applyFont="1" applyBorder="1" applyAlignment="1">
      <alignment horizontal="right"/>
    </xf>
    <xf numFmtId="0" fontId="29" fillId="0" borderId="0" xfId="0" applyFont="1" applyBorder="1" applyAlignment="1">
      <alignment horizontal="left"/>
    </xf>
    <xf numFmtId="3" fontId="12" fillId="0" borderId="0" xfId="1" applyNumberFormat="1" applyFont="1"/>
    <xf numFmtId="170" fontId="16" fillId="0" borderId="0" xfId="1" applyNumberFormat="1" applyFont="1"/>
    <xf numFmtId="3" fontId="0" fillId="0" borderId="0" xfId="0" applyNumberFormat="1" applyFont="1"/>
    <xf numFmtId="0" fontId="19" fillId="0" borderId="0" xfId="0" applyFont="1"/>
    <xf numFmtId="0" fontId="19" fillId="0" borderId="0" xfId="0" applyFont="1" applyFill="1"/>
    <xf numFmtId="0" fontId="6" fillId="0" borderId="3" xfId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72" fontId="6" fillId="0" borderId="0" xfId="1" quotePrefix="1" applyNumberFormat="1" applyFont="1" applyBorder="1" applyAlignment="1">
      <alignment horizontal="center" vertical="center" wrapText="1"/>
    </xf>
    <xf numFmtId="164" fontId="6" fillId="0" borderId="0" xfId="1" applyNumberFormat="1" applyFont="1" applyBorder="1"/>
    <xf numFmtId="0" fontId="15" fillId="0" borderId="0" xfId="1" applyFont="1" applyAlignment="1">
      <alignment vertical="top"/>
    </xf>
    <xf numFmtId="0" fontId="15" fillId="0" borderId="33" xfId="1" applyFont="1" applyBorder="1" applyAlignment="1">
      <alignment horizontal="center" vertical="center" wrapText="1"/>
    </xf>
    <xf numFmtId="0" fontId="15" fillId="0" borderId="22" xfId="1" applyFont="1" applyBorder="1" applyAlignment="1">
      <alignment horizontal="center" vertical="center" wrapText="1"/>
    </xf>
    <xf numFmtId="0" fontId="15" fillId="0" borderId="35" xfId="1" applyFont="1" applyBorder="1" applyAlignment="1">
      <alignment horizontal="center" vertical="center" wrapText="1"/>
    </xf>
    <xf numFmtId="172" fontId="6" fillId="0" borderId="37" xfId="1" quotePrefix="1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vertical="top"/>
    </xf>
    <xf numFmtId="164" fontId="12" fillId="0" borderId="5" xfId="1" applyNumberFormat="1" applyFont="1" applyBorder="1" applyAlignment="1">
      <alignment vertical="top"/>
    </xf>
    <xf numFmtId="0" fontId="29" fillId="0" borderId="0" xfId="1" applyFont="1" applyAlignment="1">
      <alignment vertical="top"/>
    </xf>
    <xf numFmtId="164" fontId="12" fillId="0" borderId="5" xfId="0" applyNumberFormat="1" applyFont="1" applyBorder="1" applyAlignment="1">
      <alignment vertical="top"/>
    </xf>
    <xf numFmtId="164" fontId="15" fillId="0" borderId="11" xfId="0" applyNumberFormat="1" applyFont="1" applyBorder="1" applyAlignment="1">
      <alignment horizontal="center" vertical="center" wrapText="1"/>
    </xf>
    <xf numFmtId="164" fontId="15" fillId="0" borderId="0" xfId="0" applyNumberFormat="1" applyFont="1" applyBorder="1"/>
    <xf numFmtId="0" fontId="6" fillId="0" borderId="5" xfId="10" applyFont="1" applyBorder="1" applyAlignment="1">
      <alignment horizontal="center" vertical="center"/>
    </xf>
    <xf numFmtId="0" fontId="7" fillId="0" borderId="6" xfId="1" applyFont="1" applyBorder="1" applyAlignment="1">
      <alignment horizontal="left" vertical="center" wrapText="1"/>
    </xf>
    <xf numFmtId="0" fontId="13" fillId="0" borderId="27" xfId="1" applyFont="1" applyFill="1" applyBorder="1" applyAlignment="1">
      <alignment horizontal="right"/>
    </xf>
    <xf numFmtId="0" fontId="13" fillId="0" borderId="7" xfId="1" applyFont="1" applyBorder="1"/>
    <xf numFmtId="0" fontId="6" fillId="0" borderId="40" xfId="1" applyFont="1" applyBorder="1" applyAlignment="1">
      <alignment horizontal="center" vertical="center" wrapText="1"/>
    </xf>
    <xf numFmtId="0" fontId="6" fillId="0" borderId="40" xfId="1" applyFont="1" applyFill="1" applyBorder="1" applyAlignment="1">
      <alignment horizontal="center" vertical="center" wrapText="1"/>
    </xf>
    <xf numFmtId="0" fontId="6" fillId="0" borderId="41" xfId="1" applyFont="1" applyFill="1" applyBorder="1" applyAlignment="1">
      <alignment horizontal="center" vertical="center" wrapText="1"/>
    </xf>
    <xf numFmtId="0" fontId="6" fillId="0" borderId="0" xfId="1" applyFont="1" applyAlignment="1">
      <alignment vertical="top"/>
    </xf>
    <xf numFmtId="0" fontId="6" fillId="0" borderId="0" xfId="1" applyFont="1" applyBorder="1" applyAlignment="1">
      <alignment horizontal="right" vertical="center"/>
    </xf>
    <xf numFmtId="0" fontId="13" fillId="0" borderId="0" xfId="1" applyFont="1"/>
    <xf numFmtId="1" fontId="12" fillId="0" borderId="0" xfId="1" applyNumberFormat="1" applyFont="1" applyBorder="1"/>
    <xf numFmtId="0" fontId="6" fillId="0" borderId="33" xfId="1" applyFont="1" applyFill="1" applyBorder="1" applyAlignment="1">
      <alignment horizontal="center" vertical="center" wrapText="1"/>
    </xf>
    <xf numFmtId="0" fontId="13" fillId="0" borderId="27" xfId="1" applyFont="1" applyBorder="1"/>
    <xf numFmtId="0" fontId="13" fillId="0" borderId="6" xfId="1" applyFont="1" applyBorder="1"/>
    <xf numFmtId="1" fontId="13" fillId="0" borderId="6" xfId="0" applyNumberFormat="1" applyFont="1" applyBorder="1"/>
    <xf numFmtId="1" fontId="12" fillId="0" borderId="6" xfId="0" applyNumberFormat="1" applyFont="1" applyBorder="1" applyAlignment="1">
      <alignment horizontal="right" vertical="center"/>
    </xf>
    <xf numFmtId="1" fontId="12" fillId="0" borderId="0" xfId="0" applyNumberFormat="1" applyFont="1" applyAlignment="1">
      <alignment horizontal="right" vertical="center"/>
    </xf>
    <xf numFmtId="1" fontId="12" fillId="0" borderId="6" xfId="0" applyNumberFormat="1" applyFont="1" applyFill="1" applyBorder="1" applyAlignment="1">
      <alignment horizontal="right" vertical="center"/>
    </xf>
    <xf numFmtId="1" fontId="13" fillId="0" borderId="0" xfId="0" applyNumberFormat="1" applyFont="1"/>
    <xf numFmtId="1" fontId="13" fillId="0" borderId="6" xfId="0" applyNumberFormat="1" applyFont="1" applyFill="1" applyBorder="1"/>
    <xf numFmtId="1" fontId="12" fillId="0" borderId="27" xfId="0" applyNumberFormat="1" applyFont="1" applyBorder="1" applyAlignment="1">
      <alignment horizontal="right" vertical="center"/>
    </xf>
    <xf numFmtId="1" fontId="12" fillId="0" borderId="7" xfId="0" applyNumberFormat="1" applyFont="1" applyBorder="1" applyAlignment="1">
      <alignment horizontal="right" vertical="center"/>
    </xf>
    <xf numFmtId="1" fontId="12" fillId="0" borderId="0" xfId="0" applyNumberFormat="1" applyFont="1" applyFill="1" applyAlignment="1">
      <alignment horizontal="right" vertical="center"/>
    </xf>
    <xf numFmtId="1" fontId="13" fillId="0" borderId="27" xfId="0" applyNumberFormat="1" applyFont="1" applyBorder="1"/>
    <xf numFmtId="1" fontId="13" fillId="0" borderId="7" xfId="0" applyNumberFormat="1" applyFont="1" applyBorder="1"/>
    <xf numFmtId="1" fontId="13" fillId="0" borderId="0" xfId="0" applyNumberFormat="1" applyFont="1" applyFill="1"/>
    <xf numFmtId="164" fontId="13" fillId="0" borderId="27" xfId="1" applyNumberFormat="1" applyFont="1" applyBorder="1"/>
    <xf numFmtId="164" fontId="13" fillId="0" borderId="7" xfId="1" applyNumberFormat="1" applyFont="1" applyBorder="1"/>
    <xf numFmtId="164" fontId="13" fillId="0" borderId="6" xfId="1" applyNumberFormat="1" applyFont="1" applyBorder="1"/>
    <xf numFmtId="164" fontId="13" fillId="0" borderId="27" xfId="0" applyNumberFormat="1" applyFont="1" applyBorder="1"/>
    <xf numFmtId="164" fontId="13" fillId="0" borderId="7" xfId="0" applyNumberFormat="1" applyFont="1" applyBorder="1"/>
    <xf numFmtId="164" fontId="13" fillId="0" borderId="7" xfId="0" applyNumberFormat="1" applyFont="1" applyFill="1" applyBorder="1" applyAlignment="1">
      <alignment horizontal="right"/>
    </xf>
    <xf numFmtId="164" fontId="13" fillId="0" borderId="27" xfId="1" applyNumberFormat="1" applyFont="1" applyBorder="1" applyAlignment="1">
      <alignment vertical="center"/>
    </xf>
    <xf numFmtId="164" fontId="13" fillId="0" borderId="7" xfId="1" applyNumberFormat="1" applyFont="1" applyBorder="1" applyAlignment="1">
      <alignment vertical="center"/>
    </xf>
    <xf numFmtId="164" fontId="13" fillId="0" borderId="6" xfId="1" applyNumberFormat="1" applyFont="1" applyBorder="1" applyAlignment="1">
      <alignment vertical="center"/>
    </xf>
    <xf numFmtId="164" fontId="13" fillId="0" borderId="27" xfId="0" applyNumberFormat="1" applyFont="1" applyFill="1" applyBorder="1" applyAlignment="1">
      <alignment horizontal="right"/>
    </xf>
    <xf numFmtId="164" fontId="13" fillId="0" borderId="5" xfId="0" applyNumberFormat="1" applyFont="1" applyFill="1" applyBorder="1"/>
    <xf numFmtId="164" fontId="13" fillId="0" borderId="7" xfId="0" applyNumberFormat="1" applyFont="1" applyFill="1" applyBorder="1"/>
    <xf numFmtId="164" fontId="13" fillId="0" borderId="7" xfId="0" applyNumberFormat="1" applyFont="1" applyFill="1" applyBorder="1" applyAlignment="1">
      <alignment vertical="top"/>
    </xf>
    <xf numFmtId="164" fontId="13" fillId="0" borderId="6" xfId="0" applyNumberFormat="1" applyFont="1" applyFill="1" applyBorder="1"/>
    <xf numFmtId="0" fontId="13" fillId="0" borderId="0" xfId="1" applyFont="1" applyAlignment="1">
      <alignment vertical="center"/>
    </xf>
    <xf numFmtId="164" fontId="13" fillId="0" borderId="7" xfId="1" applyNumberFormat="1" applyFont="1" applyFill="1" applyBorder="1" applyAlignment="1">
      <alignment horizontal="right" vertical="center" wrapText="1"/>
    </xf>
    <xf numFmtId="164" fontId="13" fillId="0" borderId="7" xfId="0" applyNumberFormat="1" applyFont="1" applyBorder="1" applyAlignment="1"/>
    <xf numFmtId="164" fontId="13" fillId="0" borderId="6" xfId="0" applyNumberFormat="1" applyFont="1" applyBorder="1" applyAlignment="1"/>
    <xf numFmtId="1" fontId="52" fillId="0" borderId="27" xfId="0" applyNumberFormat="1" applyFont="1" applyBorder="1" applyAlignment="1"/>
    <xf numFmtId="1" fontId="52" fillId="0" borderId="7" xfId="0" applyNumberFormat="1" applyFont="1" applyBorder="1" applyAlignment="1"/>
    <xf numFmtId="0" fontId="52" fillId="0" borderId="7" xfId="0" applyFont="1" applyBorder="1" applyAlignment="1"/>
    <xf numFmtId="0" fontId="52" fillId="0" borderId="6" xfId="0" applyFont="1" applyBorder="1" applyAlignment="1"/>
    <xf numFmtId="1" fontId="12" fillId="0" borderId="25" xfId="0" applyNumberFormat="1" applyFont="1" applyBorder="1" applyAlignment="1">
      <alignment horizontal="right" vertical="center"/>
    </xf>
    <xf numFmtId="1" fontId="12" fillId="0" borderId="17" xfId="0" applyNumberFormat="1" applyFont="1" applyBorder="1" applyAlignment="1">
      <alignment horizontal="right" vertical="center"/>
    </xf>
    <xf numFmtId="164" fontId="12" fillId="0" borderId="17" xfId="0" applyNumberFormat="1" applyFont="1" applyBorder="1" applyAlignment="1">
      <alignment horizontal="right" vertical="center"/>
    </xf>
    <xf numFmtId="164" fontId="12" fillId="0" borderId="19" xfId="0" applyNumberFormat="1" applyFont="1" applyBorder="1" applyAlignment="1">
      <alignment horizontal="right" vertical="center"/>
    </xf>
    <xf numFmtId="164" fontId="12" fillId="0" borderId="5" xfId="0" applyNumberFormat="1" applyFont="1" applyFill="1" applyBorder="1" applyAlignment="1">
      <alignment horizontal="right" vertical="center"/>
    </xf>
    <xf numFmtId="164" fontId="12" fillId="0" borderId="7" xfId="0" applyNumberFormat="1" applyFont="1" applyFill="1" applyBorder="1" applyAlignment="1">
      <alignment horizontal="right" vertical="center"/>
    </xf>
    <xf numFmtId="164" fontId="12" fillId="0" borderId="6" xfId="0" applyNumberFormat="1" applyFont="1" applyFill="1" applyBorder="1" applyAlignment="1">
      <alignment horizontal="right" vertical="center"/>
    </xf>
    <xf numFmtId="164" fontId="12" fillId="0" borderId="27" xfId="0" applyNumberFormat="1" applyFont="1" applyBorder="1" applyAlignment="1">
      <alignment vertical="center"/>
    </xf>
    <xf numFmtId="164" fontId="12" fillId="0" borderId="7" xfId="0" applyNumberFormat="1" applyFont="1" applyBorder="1" applyAlignment="1">
      <alignment vertical="center"/>
    </xf>
    <xf numFmtId="164" fontId="12" fillId="0" borderId="7" xfId="0" applyNumberFormat="1" applyFont="1" applyFill="1" applyBorder="1" applyAlignment="1">
      <alignment vertical="center"/>
    </xf>
    <xf numFmtId="164" fontId="12" fillId="0" borderId="6" xfId="0" applyNumberFormat="1" applyFont="1" applyFill="1" applyBorder="1" applyAlignment="1">
      <alignment vertical="center"/>
    </xf>
    <xf numFmtId="164" fontId="12" fillId="0" borderId="27" xfId="0" applyNumberFormat="1" applyFont="1" applyBorder="1" applyAlignment="1">
      <alignment horizontal="right" vertical="center"/>
    </xf>
    <xf numFmtId="164" fontId="12" fillId="0" borderId="7" xfId="0" applyNumberFormat="1" applyFont="1" applyBorder="1" applyAlignment="1">
      <alignment horizontal="right" vertical="center"/>
    </xf>
    <xf numFmtId="164" fontId="12" fillId="0" borderId="7" xfId="1" applyNumberFormat="1" applyFont="1" applyFill="1" applyBorder="1" applyAlignment="1">
      <alignment horizontal="right" vertical="center" wrapText="1"/>
    </xf>
    <xf numFmtId="164" fontId="12" fillId="0" borderId="6" xfId="1" applyNumberFormat="1" applyFont="1" applyFill="1" applyBorder="1" applyAlignment="1">
      <alignment horizontal="right" vertical="center" wrapText="1"/>
    </xf>
    <xf numFmtId="0" fontId="12" fillId="0" borderId="25" xfId="0" applyFont="1" applyBorder="1" applyAlignment="1">
      <alignment horizontal="right" vertical="center"/>
    </xf>
    <xf numFmtId="0" fontId="12" fillId="0" borderId="17" xfId="0" applyFont="1" applyBorder="1" applyAlignment="1">
      <alignment horizontal="right" vertical="center"/>
    </xf>
    <xf numFmtId="0" fontId="12" fillId="0" borderId="19" xfId="0" applyFont="1" applyBorder="1" applyAlignment="1">
      <alignment horizontal="right" vertical="center"/>
    </xf>
    <xf numFmtId="0" fontId="13" fillId="0" borderId="27" xfId="0" applyFont="1" applyBorder="1"/>
    <xf numFmtId="0" fontId="13" fillId="0" borderId="7" xfId="0" applyFont="1" applyBorder="1"/>
    <xf numFmtId="0" fontId="13" fillId="0" borderId="6" xfId="0" applyFont="1" applyBorder="1"/>
    <xf numFmtId="1" fontId="12" fillId="0" borderId="0" xfId="0" applyNumberFormat="1" applyFont="1" applyBorder="1" applyAlignment="1">
      <alignment horizontal="right" vertical="center"/>
    </xf>
    <xf numFmtId="1" fontId="12" fillId="0" borderId="19" xfId="0" applyNumberFormat="1" applyFont="1" applyBorder="1" applyAlignment="1">
      <alignment horizontal="right" vertical="center"/>
    </xf>
    <xf numFmtId="1" fontId="12" fillId="0" borderId="6" xfId="1" applyNumberFormat="1" applyFont="1" applyBorder="1"/>
    <xf numFmtId="1" fontId="12" fillId="0" borderId="7" xfId="1" applyNumberFormat="1" applyFont="1" applyBorder="1"/>
    <xf numFmtId="49" fontId="12" fillId="0" borderId="25" xfId="1" applyNumberFormat="1" applyFont="1" applyFill="1" applyBorder="1" applyAlignment="1">
      <alignment horizontal="right" vertical="center"/>
    </xf>
    <xf numFmtId="49" fontId="12" fillId="0" borderId="17" xfId="1" applyNumberFormat="1" applyFont="1" applyBorder="1" applyAlignment="1">
      <alignment horizontal="right" vertical="center"/>
    </xf>
    <xf numFmtId="49" fontId="12" fillId="0" borderId="17" xfId="1" applyNumberFormat="1" applyFont="1" applyFill="1" applyBorder="1" applyAlignment="1">
      <alignment horizontal="right" vertical="center"/>
    </xf>
    <xf numFmtId="0" fontId="19" fillId="0" borderId="0" xfId="0" applyFont="1" applyBorder="1"/>
    <xf numFmtId="1" fontId="12" fillId="0" borderId="17" xfId="17" applyNumberFormat="1" applyFont="1" applyFill="1" applyBorder="1"/>
    <xf numFmtId="164" fontId="12" fillId="0" borderId="19" xfId="17" applyNumberFormat="1" applyFont="1" applyFill="1" applyBorder="1"/>
    <xf numFmtId="0" fontId="13" fillId="0" borderId="27" xfId="1" applyFont="1" applyBorder="1" applyAlignment="1"/>
    <xf numFmtId="0" fontId="13" fillId="0" borderId="7" xfId="1" applyFont="1" applyBorder="1" applyAlignment="1"/>
    <xf numFmtId="0" fontId="13" fillId="0" borderId="6" xfId="1" applyFont="1" applyBorder="1" applyAlignment="1"/>
    <xf numFmtId="1" fontId="13" fillId="0" borderId="7" xfId="17" applyNumberFormat="1" applyFont="1" applyFill="1" applyBorder="1"/>
    <xf numFmtId="164" fontId="13" fillId="0" borderId="6" xfId="17" applyNumberFormat="1" applyFont="1" applyFill="1" applyBorder="1"/>
    <xf numFmtId="0" fontId="12" fillId="0" borderId="25" xfId="0" applyFont="1" applyBorder="1" applyAlignment="1">
      <alignment vertical="center"/>
    </xf>
    <xf numFmtId="0" fontId="12" fillId="0" borderId="17" xfId="0" applyFont="1" applyBorder="1" applyAlignment="1">
      <alignment vertical="center"/>
    </xf>
    <xf numFmtId="1" fontId="12" fillId="0" borderId="17" xfId="17" applyNumberFormat="1" applyFont="1" applyFill="1" applyBorder="1" applyAlignment="1">
      <alignment vertical="center"/>
    </xf>
    <xf numFmtId="164" fontId="12" fillId="0" borderId="19" xfId="17" applyNumberFormat="1" applyFont="1" applyFill="1" applyBorder="1" applyAlignment="1">
      <alignment vertical="center"/>
    </xf>
    <xf numFmtId="0" fontId="6" fillId="0" borderId="27" xfId="1" applyFont="1" applyBorder="1" applyAlignment="1"/>
    <xf numFmtId="0" fontId="6" fillId="0" borderId="7" xfId="1" applyFont="1" applyBorder="1" applyAlignment="1"/>
    <xf numFmtId="0" fontId="12" fillId="0" borderId="25" xfId="0" applyFont="1" applyFill="1" applyBorder="1"/>
    <xf numFmtId="0" fontId="36" fillId="0" borderId="27" xfId="1" applyFont="1" applyBorder="1" applyAlignment="1"/>
    <xf numFmtId="0" fontId="36" fillId="0" borderId="7" xfId="1" applyFont="1" applyBorder="1" applyAlignment="1"/>
    <xf numFmtId="0" fontId="36" fillId="0" borderId="6" xfId="1" applyFont="1" applyBorder="1" applyAlignment="1"/>
    <xf numFmtId="164" fontId="13" fillId="0" borderId="6" xfId="0" applyNumberFormat="1" applyFont="1" applyBorder="1"/>
    <xf numFmtId="1" fontId="13" fillId="0" borderId="27" xfId="0" applyNumberFormat="1" applyFont="1" applyFill="1" applyBorder="1"/>
    <xf numFmtId="1" fontId="12" fillId="0" borderId="25" xfId="0" applyNumberFormat="1" applyFont="1" applyBorder="1" applyAlignment="1"/>
    <xf numFmtId="1" fontId="12" fillId="0" borderId="17" xfId="0" applyNumberFormat="1" applyFont="1" applyBorder="1" applyAlignment="1"/>
    <xf numFmtId="164" fontId="12" fillId="0" borderId="17" xfId="0" applyNumberFormat="1" applyFont="1" applyBorder="1" applyAlignment="1"/>
    <xf numFmtId="164" fontId="12" fillId="0" borderId="19" xfId="0" applyNumberFormat="1" applyFont="1" applyBorder="1" applyAlignment="1"/>
    <xf numFmtId="49" fontId="12" fillId="0" borderId="6" xfId="11" applyNumberFormat="1" applyFont="1" applyBorder="1" applyAlignment="1">
      <alignment horizontal="right" vertical="center"/>
    </xf>
    <xf numFmtId="49" fontId="12" fillId="0" borderId="25" xfId="11" applyNumberFormat="1" applyFont="1" applyBorder="1" applyAlignment="1">
      <alignment horizontal="right" vertical="center"/>
    </xf>
    <xf numFmtId="49" fontId="12" fillId="0" borderId="17" xfId="11" applyNumberFormat="1" applyFont="1" applyBorder="1" applyAlignment="1">
      <alignment horizontal="right" vertical="center"/>
    </xf>
    <xf numFmtId="49" fontId="12" fillId="0" borderId="19" xfId="11" applyNumberFormat="1" applyFont="1" applyBorder="1" applyAlignment="1">
      <alignment horizontal="right" vertical="center"/>
    </xf>
    <xf numFmtId="0" fontId="15" fillId="0" borderId="27" xfId="1" applyFont="1" applyBorder="1" applyAlignment="1"/>
    <xf numFmtId="0" fontId="15" fillId="0" borderId="7" xfId="1" applyFont="1" applyBorder="1" applyAlignment="1"/>
    <xf numFmtId="0" fontId="15" fillId="0" borderId="6" xfId="1" applyFont="1" applyBorder="1" applyAlignment="1"/>
    <xf numFmtId="164" fontId="13" fillId="0" borderId="27" xfId="11" applyNumberFormat="1" applyFont="1" applyBorder="1" applyAlignment="1">
      <alignment horizontal="right"/>
    </xf>
    <xf numFmtId="1" fontId="36" fillId="0" borderId="0" xfId="0" applyNumberFormat="1" applyFont="1" applyFill="1" applyAlignment="1">
      <alignment horizontal="right"/>
    </xf>
    <xf numFmtId="1" fontId="36" fillId="0" borderId="7" xfId="0" applyNumberFormat="1" applyFont="1" applyFill="1" applyBorder="1" applyAlignment="1">
      <alignment horizontal="right"/>
    </xf>
    <xf numFmtId="0" fontId="13" fillId="0" borderId="0" xfId="0" applyFont="1" applyAlignment="1">
      <alignment horizontal="right" wrapText="1"/>
    </xf>
    <xf numFmtId="0" fontId="13" fillId="0" borderId="7" xfId="0" applyFont="1" applyBorder="1" applyAlignment="1">
      <alignment horizontal="right" wrapText="1"/>
    </xf>
    <xf numFmtId="164" fontId="13" fillId="0" borderId="0" xfId="0" applyNumberFormat="1" applyFont="1" applyAlignment="1">
      <alignment horizontal="right" wrapText="1"/>
    </xf>
    <xf numFmtId="164" fontId="13" fillId="0" borderId="6" xfId="0" applyNumberFormat="1" applyFont="1" applyBorder="1" applyAlignment="1">
      <alignment horizontal="right" wrapText="1"/>
    </xf>
    <xf numFmtId="164" fontId="13" fillId="0" borderId="6" xfId="0" applyNumberFormat="1" applyFont="1" applyFill="1" applyBorder="1" applyAlignment="1">
      <alignment horizontal="right" wrapText="1"/>
    </xf>
    <xf numFmtId="49" fontId="52" fillId="0" borderId="25" xfId="0" applyNumberFormat="1" applyFont="1" applyFill="1" applyBorder="1" applyAlignment="1">
      <alignment horizontal="right" vertical="center"/>
    </xf>
    <xf numFmtId="49" fontId="52" fillId="0" borderId="17" xfId="0" applyNumberFormat="1" applyFont="1" applyFill="1" applyBorder="1" applyAlignment="1">
      <alignment horizontal="right" vertical="center"/>
    </xf>
    <xf numFmtId="49" fontId="12" fillId="0" borderId="17" xfId="0" applyNumberFormat="1" applyFont="1" applyBorder="1" applyAlignment="1">
      <alignment horizontal="right" vertical="center" wrapText="1"/>
    </xf>
    <xf numFmtId="49" fontId="12" fillId="0" borderId="19" xfId="0" applyNumberFormat="1" applyFont="1" applyBorder="1" applyAlignment="1">
      <alignment horizontal="right" vertical="center" wrapText="1"/>
    </xf>
    <xf numFmtId="0" fontId="36" fillId="0" borderId="27" xfId="1" applyFont="1" applyBorder="1"/>
    <xf numFmtId="0" fontId="36" fillId="0" borderId="7" xfId="1" applyFont="1" applyBorder="1"/>
    <xf numFmtId="0" fontId="36" fillId="0" borderId="6" xfId="1" applyFont="1" applyBorder="1"/>
    <xf numFmtId="1" fontId="36" fillId="0" borderId="27" xfId="0" applyNumberFormat="1" applyFont="1" applyFill="1" applyBorder="1" applyAlignment="1">
      <alignment horizontal="right"/>
    </xf>
    <xf numFmtId="164" fontId="13" fillId="0" borderId="7" xfId="0" applyNumberFormat="1" applyFont="1" applyBorder="1" applyAlignment="1">
      <alignment horizontal="right" wrapText="1"/>
    </xf>
    <xf numFmtId="49" fontId="12" fillId="0" borderId="5" xfId="0" applyNumberFormat="1" applyFont="1" applyBorder="1" applyAlignment="1">
      <alignment horizontal="right"/>
    </xf>
    <xf numFmtId="49" fontId="12" fillId="0" borderId="5" xfId="1" applyNumberFormat="1" applyFont="1" applyBorder="1" applyAlignment="1">
      <alignment horizontal="right"/>
    </xf>
    <xf numFmtId="49" fontId="12" fillId="0" borderId="0" xfId="1" applyNumberFormat="1" applyFont="1" applyAlignment="1">
      <alignment horizontal="right"/>
    </xf>
    <xf numFmtId="49" fontId="12" fillId="0" borderId="7" xfId="0" applyNumberFormat="1" applyFont="1" applyBorder="1" applyAlignment="1">
      <alignment horizontal="right"/>
    </xf>
    <xf numFmtId="1" fontId="12" fillId="0" borderId="6" xfId="0" applyNumberFormat="1" applyFont="1" applyBorder="1" applyAlignment="1">
      <alignment horizontal="right"/>
    </xf>
    <xf numFmtId="49" fontId="12" fillId="0" borderId="6" xfId="0" applyNumberFormat="1" applyFont="1" applyBorder="1" applyAlignment="1">
      <alignment horizontal="right"/>
    </xf>
    <xf numFmtId="1" fontId="12" fillId="0" borderId="6" xfId="0" applyNumberFormat="1" applyFont="1" applyBorder="1" applyAlignment="1">
      <alignment horizontal="right" vertical="top"/>
    </xf>
    <xf numFmtId="0" fontId="6" fillId="0" borderId="6" xfId="1" applyFont="1" applyBorder="1"/>
    <xf numFmtId="1" fontId="13" fillId="0" borderId="6" xfId="0" applyNumberFormat="1" applyFont="1" applyBorder="1" applyAlignment="1">
      <alignment horizontal="right"/>
    </xf>
    <xf numFmtId="0" fontId="13" fillId="0" borderId="6" xfId="0" applyFont="1" applyBorder="1" applyAlignment="1">
      <alignment horizontal="right" vertical="top"/>
    </xf>
    <xf numFmtId="173" fontId="7" fillId="0" borderId="0" xfId="1" applyNumberFormat="1" applyFont="1"/>
    <xf numFmtId="49" fontId="7" fillId="0" borderId="5" xfId="0" applyNumberFormat="1" applyFont="1" applyBorder="1" applyAlignment="1">
      <alignment horizontal="right" vertical="top"/>
    </xf>
    <xf numFmtId="49" fontId="7" fillId="0" borderId="7" xfId="0" applyNumberFormat="1" applyFont="1" applyBorder="1" applyAlignment="1">
      <alignment horizontal="right" vertical="top"/>
    </xf>
    <xf numFmtId="164" fontId="7" fillId="0" borderId="7" xfId="0" applyNumberFormat="1" applyFont="1" applyBorder="1" applyAlignment="1">
      <alignment horizontal="right" vertical="top"/>
    </xf>
    <xf numFmtId="164" fontId="7" fillId="0" borderId="6" xfId="0" applyNumberFormat="1" applyFont="1" applyBorder="1" applyAlignment="1">
      <alignment horizontal="right" vertical="top"/>
    </xf>
    <xf numFmtId="0" fontId="7" fillId="0" borderId="5" xfId="0" applyFont="1" applyBorder="1" applyAlignment="1">
      <alignment horizontal="right" vertical="top"/>
    </xf>
    <xf numFmtId="0" fontId="7" fillId="0" borderId="7" xfId="0" applyFont="1" applyBorder="1" applyAlignment="1">
      <alignment horizontal="right" vertical="top"/>
    </xf>
    <xf numFmtId="0" fontId="6" fillId="0" borderId="5" xfId="0" applyFont="1" applyBorder="1" applyAlignment="1">
      <alignment horizontal="right" vertical="top"/>
    </xf>
    <xf numFmtId="0" fontId="6" fillId="0" borderId="7" xfId="0" applyFont="1" applyBorder="1" applyAlignment="1">
      <alignment horizontal="right" vertical="top"/>
    </xf>
    <xf numFmtId="164" fontId="6" fillId="0" borderId="7" xfId="0" applyNumberFormat="1" applyFont="1" applyBorder="1" applyAlignment="1">
      <alignment horizontal="right" vertical="top"/>
    </xf>
    <xf numFmtId="164" fontId="6" fillId="0" borderId="6" xfId="0" applyNumberFormat="1" applyFont="1" applyBorder="1" applyAlignment="1">
      <alignment horizontal="right" vertical="top"/>
    </xf>
    <xf numFmtId="1" fontId="7" fillId="0" borderId="7" xfId="0" applyNumberFormat="1" applyFont="1" applyBorder="1" applyAlignment="1">
      <alignment horizontal="right" vertical="top"/>
    </xf>
    <xf numFmtId="164" fontId="6" fillId="0" borderId="7" xfId="0" applyNumberFormat="1" applyFont="1" applyFill="1" applyBorder="1" applyAlignment="1">
      <alignment horizontal="right" vertical="top"/>
    </xf>
    <xf numFmtId="1" fontId="6" fillId="0" borderId="7" xfId="4" applyNumberFormat="1" applyFont="1" applyBorder="1" applyAlignment="1">
      <alignment horizontal="right" vertical="top" wrapText="1"/>
    </xf>
    <xf numFmtId="164" fontId="6" fillId="0" borderId="6" xfId="0" applyNumberFormat="1" applyFont="1" applyFill="1" applyBorder="1" applyAlignment="1">
      <alignment horizontal="right" vertical="top"/>
    </xf>
    <xf numFmtId="0" fontId="53" fillId="0" borderId="0" xfId="0" applyFont="1" applyAlignment="1">
      <alignment horizontal="right"/>
    </xf>
    <xf numFmtId="0" fontId="53" fillId="0" borderId="6" xfId="0" applyFont="1" applyBorder="1" applyAlignment="1">
      <alignment horizontal="right"/>
    </xf>
    <xf numFmtId="164" fontId="6" fillId="0" borderId="7" xfId="1" applyNumberFormat="1" applyFont="1" applyFill="1" applyBorder="1" applyAlignment="1">
      <alignment horizontal="right" vertical="top"/>
    </xf>
    <xf numFmtId="1" fontId="6" fillId="0" borderId="7" xfId="1" applyNumberFormat="1" applyFont="1" applyBorder="1" applyAlignment="1">
      <alignment horizontal="right" vertical="top"/>
    </xf>
    <xf numFmtId="164" fontId="6" fillId="0" borderId="6" xfId="1" applyNumberFormat="1" applyFont="1" applyFill="1" applyBorder="1" applyAlignment="1">
      <alignment horizontal="right" vertical="top"/>
    </xf>
    <xf numFmtId="0" fontId="6" fillId="0" borderId="5" xfId="1" applyFont="1" applyBorder="1" applyAlignment="1">
      <alignment horizontal="right" vertical="top"/>
    </xf>
    <xf numFmtId="0" fontId="6" fillId="0" borderId="7" xfId="1" applyFont="1" applyBorder="1" applyAlignment="1">
      <alignment horizontal="right" vertical="top"/>
    </xf>
    <xf numFmtId="174" fontId="12" fillId="0" borderId="7" xfId="16" applyNumberFormat="1" applyFont="1" applyBorder="1"/>
    <xf numFmtId="174" fontId="12" fillId="0" borderId="7" xfId="16" applyNumberFormat="1" applyFont="1" applyFill="1" applyBorder="1" applyAlignment="1">
      <alignment wrapText="1"/>
    </xf>
    <xf numFmtId="174" fontId="12" fillId="0" borderId="17" xfId="16" applyNumberFormat="1" applyFont="1" applyBorder="1"/>
    <xf numFmtId="174" fontId="12" fillId="0" borderId="5" xfId="16" applyNumberFormat="1" applyFont="1" applyBorder="1"/>
    <xf numFmtId="174" fontId="12" fillId="0" borderId="6" xfId="16" applyNumberFormat="1" applyFont="1" applyBorder="1"/>
    <xf numFmtId="174" fontId="12" fillId="0" borderId="19" xfId="16" applyNumberFormat="1" applyFont="1" applyBorder="1"/>
    <xf numFmtId="174" fontId="13" fillId="0" borderId="7" xfId="16" applyNumberFormat="1" applyFont="1" applyBorder="1"/>
    <xf numFmtId="174" fontId="13" fillId="0" borderId="7" xfId="16" applyNumberFormat="1" applyFont="1" applyFill="1" applyBorder="1" applyAlignment="1">
      <alignment wrapText="1"/>
    </xf>
    <xf numFmtId="174" fontId="13" fillId="0" borderId="5" xfId="16" applyNumberFormat="1" applyFont="1" applyBorder="1"/>
    <xf numFmtId="174" fontId="13" fillId="0" borderId="6" xfId="16" applyNumberFormat="1" applyFont="1" applyBorder="1"/>
    <xf numFmtId="171" fontId="13" fillId="0" borderId="5" xfId="0" applyNumberFormat="1" applyFont="1" applyBorder="1"/>
    <xf numFmtId="171" fontId="13" fillId="0" borderId="7" xfId="0" applyNumberFormat="1" applyFont="1" applyBorder="1"/>
    <xf numFmtId="171" fontId="13" fillId="0" borderId="6" xfId="0" applyNumberFormat="1" applyFont="1" applyBorder="1"/>
    <xf numFmtId="1" fontId="7" fillId="0" borderId="5" xfId="0" applyNumberFormat="1" applyFont="1" applyBorder="1" applyAlignment="1">
      <alignment vertical="top"/>
    </xf>
    <xf numFmtId="164" fontId="7" fillId="0" borderId="5" xfId="0" applyNumberFormat="1" applyFont="1" applyBorder="1" applyAlignment="1">
      <alignment vertical="top"/>
    </xf>
    <xf numFmtId="170" fontId="7" fillId="0" borderId="0" xfId="0" applyNumberFormat="1" applyFont="1" applyAlignment="1">
      <alignment vertical="top"/>
    </xf>
    <xf numFmtId="1" fontId="6" fillId="0" borderId="5" xfId="0" applyNumberFormat="1" applyFont="1" applyBorder="1"/>
    <xf numFmtId="164" fontId="6" fillId="0" borderId="5" xfId="0" applyNumberFormat="1" applyFont="1" applyBorder="1"/>
    <xf numFmtId="1" fontId="6" fillId="0" borderId="5" xfId="0" applyNumberFormat="1" applyFont="1" applyBorder="1" applyAlignment="1">
      <alignment vertical="top"/>
    </xf>
    <xf numFmtId="170" fontId="6" fillId="0" borderId="5" xfId="0" applyNumberFormat="1" applyFont="1" applyBorder="1"/>
    <xf numFmtId="170" fontId="6" fillId="0" borderId="0" xfId="0" applyNumberFormat="1" applyFont="1"/>
    <xf numFmtId="170" fontId="6" fillId="0" borderId="0" xfId="0" applyNumberFormat="1" applyFont="1" applyBorder="1"/>
    <xf numFmtId="171" fontId="7" fillId="0" borderId="5" xfId="0" applyNumberFormat="1" applyFont="1" applyBorder="1" applyAlignment="1">
      <alignment vertical="top"/>
    </xf>
    <xf numFmtId="164" fontId="7" fillId="0" borderId="7" xfId="0" applyNumberFormat="1" applyFont="1" applyBorder="1" applyAlignment="1">
      <alignment vertical="top"/>
    </xf>
    <xf numFmtId="164" fontId="7" fillId="0" borderId="6" xfId="0" applyNumberFormat="1" applyFont="1" applyBorder="1" applyAlignment="1">
      <alignment vertical="top"/>
    </xf>
    <xf numFmtId="171" fontId="6" fillId="0" borderId="5" xfId="0" applyNumberFormat="1" applyFont="1" applyBorder="1"/>
    <xf numFmtId="164" fontId="6" fillId="0" borderId="7" xfId="0" applyNumberFormat="1" applyFont="1" applyBorder="1"/>
    <xf numFmtId="171" fontId="6" fillId="0" borderId="0" xfId="0" applyNumberFormat="1" applyFont="1" applyAlignment="1">
      <alignment vertical="top"/>
    </xf>
    <xf numFmtId="164" fontId="6" fillId="0" borderId="6" xfId="0" applyNumberFormat="1" applyFont="1" applyBorder="1"/>
    <xf numFmtId="171" fontId="6" fillId="0" borderId="0" xfId="0" applyNumberFormat="1" applyFont="1"/>
    <xf numFmtId="49" fontId="7" fillId="0" borderId="5" xfId="0" applyNumberFormat="1" applyFont="1" applyBorder="1" applyAlignment="1">
      <alignment horizontal="right" vertical="center"/>
    </xf>
    <xf numFmtId="49" fontId="7" fillId="0" borderId="7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49" fontId="7" fillId="0" borderId="6" xfId="0" applyNumberFormat="1" applyFont="1" applyBorder="1" applyAlignment="1">
      <alignment horizontal="right" vertical="center"/>
    </xf>
    <xf numFmtId="170" fontId="7" fillId="0" borderId="7" xfId="0" applyNumberFormat="1" applyFont="1" applyBorder="1" applyAlignment="1">
      <alignment vertical="top"/>
    </xf>
    <xf numFmtId="49" fontId="12" fillId="0" borderId="5" xfId="0" applyNumberFormat="1" applyFont="1" applyBorder="1" applyAlignment="1">
      <alignment horizontal="right" vertical="center"/>
    </xf>
    <xf numFmtId="1" fontId="12" fillId="0" borderId="7" xfId="16" applyNumberFormat="1" applyFont="1" applyBorder="1" applyAlignment="1" applyProtection="1">
      <alignment horizontal="right" vertical="center"/>
      <protection locked="0"/>
    </xf>
    <xf numFmtId="1" fontId="12" fillId="0" borderId="0" xfId="16" applyNumberFormat="1" applyFont="1" applyBorder="1" applyAlignment="1" applyProtection="1">
      <alignment horizontal="right" vertical="center"/>
      <protection locked="0"/>
    </xf>
    <xf numFmtId="164" fontId="13" fillId="0" borderId="5" xfId="0" applyNumberFormat="1" applyFont="1" applyBorder="1" applyAlignment="1">
      <alignment horizontal="right"/>
    </xf>
    <xf numFmtId="1" fontId="13" fillId="0" borderId="5" xfId="16" applyNumberFormat="1" applyFont="1" applyBorder="1" applyAlignment="1" applyProtection="1">
      <alignment horizontal="right"/>
      <protection locked="0"/>
    </xf>
    <xf numFmtId="1" fontId="13" fillId="0" borderId="0" xfId="16" applyNumberFormat="1" applyFont="1" applyBorder="1" applyAlignment="1" applyProtection="1">
      <alignment horizontal="right"/>
      <protection locked="0"/>
    </xf>
    <xf numFmtId="0" fontId="6" fillId="0" borderId="7" xfId="1" applyFont="1" applyBorder="1"/>
    <xf numFmtId="164" fontId="12" fillId="0" borderId="7" xfId="0" applyNumberFormat="1" applyFont="1" applyBorder="1" applyAlignment="1">
      <alignment vertical="top"/>
    </xf>
    <xf numFmtId="1" fontId="6" fillId="0" borderId="6" xfId="1" applyNumberFormat="1" applyFont="1" applyBorder="1"/>
    <xf numFmtId="1" fontId="12" fillId="0" borderId="5" xfId="16" applyNumberFormat="1" applyFont="1" applyBorder="1" applyAlignment="1" applyProtection="1">
      <alignment horizontal="right" vertical="center"/>
      <protection locked="0"/>
    </xf>
    <xf numFmtId="164" fontId="12" fillId="0" borderId="5" xfId="0" applyNumberFormat="1" applyFont="1" applyBorder="1" applyAlignment="1">
      <alignment horizontal="right" vertical="center"/>
    </xf>
    <xf numFmtId="49" fontId="12" fillId="0" borderId="7" xfId="16" applyNumberFormat="1" applyFont="1" applyBorder="1" applyAlignment="1" applyProtection="1">
      <alignment horizontal="right" vertical="center"/>
      <protection locked="0"/>
    </xf>
    <xf numFmtId="1" fontId="12" fillId="0" borderId="0" xfId="4" applyNumberFormat="1" applyFont="1" applyBorder="1" applyAlignment="1">
      <alignment horizontal="right" vertical="center"/>
    </xf>
    <xf numFmtId="164" fontId="12" fillId="0" borderId="7" xfId="0" applyNumberFormat="1" applyFont="1" applyBorder="1" applyAlignment="1"/>
    <xf numFmtId="1" fontId="6" fillId="0" borderId="7" xfId="1" applyNumberFormat="1" applyFont="1" applyBorder="1" applyAlignment="1"/>
    <xf numFmtId="164" fontId="12" fillId="0" borderId="7" xfId="16" applyNumberFormat="1" applyFont="1" applyBorder="1" applyAlignment="1" applyProtection="1">
      <protection locked="0"/>
    </xf>
    <xf numFmtId="1" fontId="6" fillId="0" borderId="0" xfId="1" applyNumberFormat="1" applyFont="1" applyAlignment="1"/>
    <xf numFmtId="164" fontId="13" fillId="0" borderId="5" xfId="16" applyNumberFormat="1" applyFont="1" applyBorder="1" applyAlignment="1" applyProtection="1">
      <alignment horizontal="right"/>
      <protection locked="0"/>
    </xf>
    <xf numFmtId="0" fontId="13" fillId="0" borderId="27" xfId="1" applyFont="1" applyBorder="1" applyAlignment="1">
      <alignment vertical="center"/>
    </xf>
    <xf numFmtId="0" fontId="13" fillId="0" borderId="7" xfId="1" applyFont="1" applyBorder="1" applyAlignment="1">
      <alignment vertical="center"/>
    </xf>
    <xf numFmtId="1" fontId="2" fillId="0" borderId="0" xfId="0" applyNumberFormat="1" applyFont="1"/>
    <xf numFmtId="49" fontId="2" fillId="0" borderId="0" xfId="0" applyNumberFormat="1" applyFont="1"/>
    <xf numFmtId="1" fontId="6" fillId="0" borderId="0" xfId="1" applyNumberFormat="1" applyFont="1" applyAlignment="1">
      <alignment horizontal="left"/>
    </xf>
    <xf numFmtId="164" fontId="3" fillId="0" borderId="0" xfId="4" applyNumberFormat="1" applyFont="1" applyBorder="1" applyAlignment="1">
      <alignment horizontal="right"/>
    </xf>
    <xf numFmtId="0" fontId="13" fillId="0" borderId="6" xfId="1" quotePrefix="1" applyNumberFormat="1" applyFont="1" applyBorder="1" applyAlignment="1">
      <alignment horizontal="right"/>
    </xf>
    <xf numFmtId="0" fontId="13" fillId="0" borderId="6" xfId="1" quotePrefix="1" applyFont="1" applyBorder="1" applyAlignment="1">
      <alignment horizontal="right"/>
    </xf>
    <xf numFmtId="0" fontId="13" fillId="0" borderId="6" xfId="1" applyFont="1" applyBorder="1" applyAlignment="1">
      <alignment horizontal="right"/>
    </xf>
    <xf numFmtId="1" fontId="13" fillId="0" borderId="0" xfId="0" applyNumberFormat="1" applyFont="1" applyBorder="1"/>
    <xf numFmtId="1" fontId="13" fillId="0" borderId="0" xfId="0" applyNumberFormat="1" applyFont="1" applyFill="1" applyBorder="1"/>
    <xf numFmtId="0" fontId="6" fillId="0" borderId="20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5" fillId="0" borderId="2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30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15" fillId="0" borderId="23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33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left"/>
    </xf>
    <xf numFmtId="0" fontId="15" fillId="0" borderId="24" xfId="1" applyFont="1" applyBorder="1" applyAlignment="1">
      <alignment horizontal="center" vertical="center" wrapText="1"/>
    </xf>
    <xf numFmtId="164" fontId="12" fillId="0" borderId="17" xfId="0" applyNumberFormat="1" applyFont="1" applyFill="1" applyBorder="1" applyAlignment="1"/>
    <xf numFmtId="0" fontId="6" fillId="0" borderId="22" xfId="1" applyFont="1" applyFill="1" applyBorder="1" applyAlignment="1">
      <alignment horizontal="center" vertical="center" wrapText="1"/>
    </xf>
    <xf numFmtId="168" fontId="2" fillId="0" borderId="0" xfId="0" applyNumberFormat="1" applyFont="1"/>
    <xf numFmtId="49" fontId="12" fillId="0" borderId="5" xfId="1" applyNumberFormat="1" applyFont="1" applyBorder="1" applyAlignment="1">
      <alignment horizontal="right" vertical="top"/>
    </xf>
    <xf numFmtId="49" fontId="12" fillId="0" borderId="7" xfId="1" applyNumberFormat="1" applyFont="1" applyBorder="1" applyAlignment="1">
      <alignment horizontal="right" vertical="top"/>
    </xf>
    <xf numFmtId="49" fontId="12" fillId="0" borderId="7" xfId="1" applyNumberFormat="1" applyFont="1" applyFill="1" applyBorder="1" applyAlignment="1">
      <alignment horizontal="right" vertical="top"/>
    </xf>
    <xf numFmtId="49" fontId="12" fillId="0" borderId="6" xfId="1" applyNumberFormat="1" applyFont="1" applyFill="1" applyBorder="1" applyAlignment="1">
      <alignment horizontal="right" vertical="top"/>
    </xf>
    <xf numFmtId="1" fontId="13" fillId="0" borderId="5" xfId="1" applyNumberFormat="1" applyFont="1" applyBorder="1" applyAlignment="1">
      <alignment horizontal="right"/>
    </xf>
    <xf numFmtId="1" fontId="13" fillId="0" borderId="7" xfId="1" applyNumberFormat="1" applyFont="1" applyBorder="1" applyAlignment="1">
      <alignment horizontal="right"/>
    </xf>
    <xf numFmtId="1" fontId="13" fillId="0" borderId="7" xfId="1" applyNumberFormat="1" applyFont="1" applyFill="1" applyBorder="1" applyAlignment="1">
      <alignment horizontal="right"/>
    </xf>
    <xf numFmtId="1" fontId="13" fillId="0" borderId="6" xfId="1" applyNumberFormat="1" applyFont="1" applyFill="1" applyBorder="1" applyAlignment="1">
      <alignment horizontal="right"/>
    </xf>
    <xf numFmtId="2" fontId="12" fillId="0" borderId="6" xfId="1" applyNumberFormat="1" applyFont="1" applyFill="1" applyBorder="1" applyAlignment="1">
      <alignment horizontal="right" vertical="center"/>
    </xf>
    <xf numFmtId="0" fontId="19" fillId="0" borderId="0" xfId="1" applyFont="1" applyAlignment="1">
      <alignment horizontal="left" wrapText="1"/>
    </xf>
    <xf numFmtId="0" fontId="6" fillId="0" borderId="17" xfId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172" fontId="6" fillId="0" borderId="0" xfId="1" applyNumberFormat="1" applyFont="1" applyAlignment="1">
      <alignment horizontal="left"/>
    </xf>
    <xf numFmtId="172" fontId="6" fillId="0" borderId="0" xfId="1" applyNumberFormat="1" applyFont="1" applyBorder="1" applyAlignment="1">
      <alignment horizontal="left"/>
    </xf>
    <xf numFmtId="0" fontId="6" fillId="0" borderId="16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 wrapText="1"/>
    </xf>
    <xf numFmtId="0" fontId="49" fillId="0" borderId="0" xfId="12" applyFont="1" applyBorder="1" applyAlignment="1">
      <alignment horizontal="left" vertical="top" wrapText="1"/>
    </xf>
    <xf numFmtId="0" fontId="2" fillId="0" borderId="0" xfId="0" applyFont="1" applyBorder="1" applyAlignment="1">
      <alignment vertical="top"/>
    </xf>
    <xf numFmtId="0" fontId="6" fillId="0" borderId="25" xfId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164" fontId="6" fillId="0" borderId="19" xfId="1" applyNumberFormat="1" applyFont="1" applyBorder="1" applyAlignment="1">
      <alignment horizontal="center" vertical="center" wrapText="1"/>
    </xf>
    <xf numFmtId="164" fontId="6" fillId="0" borderId="24" xfId="1" applyNumberFormat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center" vertical="center" wrapText="1"/>
    </xf>
    <xf numFmtId="0" fontId="10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7" fillId="0" borderId="0" xfId="1" applyFont="1" applyAlignment="1">
      <alignment horizontal="left"/>
    </xf>
    <xf numFmtId="0" fontId="16" fillId="0" borderId="0" xfId="1" applyFont="1" applyAlignment="1">
      <alignment horizontal="left" vertical="top" wrapText="1"/>
    </xf>
    <xf numFmtId="0" fontId="15" fillId="0" borderId="0" xfId="1" applyFont="1" applyAlignment="1">
      <alignment horizontal="left" vertical="top"/>
    </xf>
    <xf numFmtId="0" fontId="15" fillId="0" borderId="0" xfId="1" applyFont="1" applyAlignment="1">
      <alignment horizontal="left"/>
    </xf>
    <xf numFmtId="0" fontId="17" fillId="0" borderId="0" xfId="1" applyFont="1" applyAlignment="1">
      <alignment horizontal="left" wrapText="1"/>
    </xf>
    <xf numFmtId="0" fontId="15" fillId="0" borderId="16" xfId="1" applyFont="1" applyBorder="1" applyAlignment="1">
      <alignment horizontal="center" vertical="center" wrapText="1"/>
    </xf>
    <xf numFmtId="0" fontId="15" fillId="0" borderId="20" xfId="1" applyFont="1" applyBorder="1" applyAlignment="1">
      <alignment horizontal="center" vertical="center" wrapText="1"/>
    </xf>
    <xf numFmtId="0" fontId="15" fillId="0" borderId="34" xfId="1" applyFont="1" applyBorder="1" applyAlignment="1">
      <alignment horizontal="center" vertical="center" wrapText="1"/>
    </xf>
    <xf numFmtId="0" fontId="15" fillId="0" borderId="30" xfId="1" applyFont="1" applyBorder="1" applyAlignment="1">
      <alignment horizontal="center" vertical="center" wrapText="1"/>
    </xf>
    <xf numFmtId="0" fontId="15" fillId="0" borderId="31" xfId="1" applyFont="1" applyBorder="1" applyAlignment="1">
      <alignment horizontal="center" vertical="center" wrapText="1"/>
    </xf>
    <xf numFmtId="0" fontId="15" fillId="0" borderId="18" xfId="1" applyFont="1" applyBorder="1" applyAlignment="1">
      <alignment horizontal="center" vertical="center" wrapText="1"/>
    </xf>
    <xf numFmtId="0" fontId="31" fillId="0" borderId="0" xfId="1" applyFont="1" applyAlignment="1">
      <alignment horizontal="left" vertical="center"/>
    </xf>
    <xf numFmtId="172" fontId="6" fillId="0" borderId="37" xfId="1" applyNumberFormat="1" applyFont="1" applyBorder="1" applyAlignment="1">
      <alignment horizontal="left"/>
    </xf>
    <xf numFmtId="0" fontId="2" fillId="0" borderId="37" xfId="0" applyFont="1" applyBorder="1" applyAlignment="1">
      <alignment vertical="top"/>
    </xf>
    <xf numFmtId="0" fontId="30" fillId="0" borderId="0" xfId="1" applyFont="1" applyAlignment="1">
      <alignment horizontal="left"/>
    </xf>
    <xf numFmtId="0" fontId="31" fillId="0" borderId="0" xfId="1" applyFont="1" applyAlignment="1">
      <alignment horizontal="left"/>
    </xf>
    <xf numFmtId="0" fontId="15" fillId="0" borderId="16" xfId="1" quotePrefix="1" applyFont="1" applyBorder="1" applyAlignment="1">
      <alignment horizontal="center" vertical="center" wrapText="1"/>
    </xf>
    <xf numFmtId="0" fontId="15" fillId="0" borderId="36" xfId="1" quotePrefix="1" applyFont="1" applyBorder="1" applyAlignment="1">
      <alignment horizontal="center" vertical="center" wrapText="1"/>
    </xf>
    <xf numFmtId="0" fontId="15" fillId="0" borderId="0" xfId="1" quotePrefix="1" applyFont="1" applyBorder="1" applyAlignment="1">
      <alignment horizontal="center" vertical="center" wrapText="1"/>
    </xf>
    <xf numFmtId="0" fontId="15" fillId="0" borderId="37" xfId="1" quotePrefix="1" applyFont="1" applyBorder="1" applyAlignment="1">
      <alignment horizontal="center" vertical="center" wrapText="1"/>
    </xf>
    <xf numFmtId="0" fontId="15" fillId="0" borderId="20" xfId="1" quotePrefix="1" applyFont="1" applyBorder="1" applyAlignment="1">
      <alignment horizontal="center" vertical="center" wrapText="1"/>
    </xf>
    <xf numFmtId="0" fontId="15" fillId="0" borderId="38" xfId="1" quotePrefix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16" fillId="0" borderId="0" xfId="1" applyFont="1" applyAlignment="1">
      <alignment horizontal="left"/>
    </xf>
    <xf numFmtId="0" fontId="15" fillId="0" borderId="36" xfId="1" applyFont="1" applyBorder="1" applyAlignment="1">
      <alignment horizontal="center" vertical="center" wrapText="1"/>
    </xf>
    <xf numFmtId="0" fontId="15" fillId="0" borderId="38" xfId="1" applyFont="1" applyBorder="1" applyAlignment="1">
      <alignment horizontal="center" vertical="center" wrapText="1"/>
    </xf>
    <xf numFmtId="0" fontId="38" fillId="0" borderId="0" xfId="1" applyFont="1" applyAlignment="1">
      <alignment horizontal="left" wrapText="1"/>
    </xf>
    <xf numFmtId="0" fontId="39" fillId="0" borderId="0" xfId="1" applyFont="1" applyAlignment="1">
      <alignment horizontal="left" wrapText="1"/>
    </xf>
    <xf numFmtId="0" fontId="6" fillId="0" borderId="36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37" xfId="1" applyFont="1" applyBorder="1" applyAlignment="1">
      <alignment horizontal="center" vertical="center" wrapText="1"/>
    </xf>
    <xf numFmtId="0" fontId="6" fillId="0" borderId="38" xfId="1" applyFont="1" applyBorder="1" applyAlignment="1">
      <alignment horizontal="center" vertical="center" wrapText="1"/>
    </xf>
    <xf numFmtId="0" fontId="6" fillId="0" borderId="30" xfId="1" applyFont="1" applyBorder="1" applyAlignment="1">
      <alignment horizontal="center" vertical="center" wrapText="1"/>
    </xf>
    <xf numFmtId="0" fontId="6" fillId="0" borderId="31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32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 wrapText="1"/>
    </xf>
    <xf numFmtId="0" fontId="6" fillId="0" borderId="19" xfId="1" applyFont="1" applyBorder="1" applyAlignment="1">
      <alignment horizontal="center" vertical="center" wrapText="1"/>
    </xf>
    <xf numFmtId="0" fontId="6" fillId="0" borderId="29" xfId="1" applyFont="1" applyBorder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0" fontId="8" fillId="0" borderId="0" xfId="1" applyFont="1" applyAlignment="1">
      <alignment horizontal="left" wrapText="1"/>
    </xf>
    <xf numFmtId="0" fontId="16" fillId="0" borderId="0" xfId="1" applyFont="1" applyAlignment="1">
      <alignment horizontal="left" vertical="top"/>
    </xf>
    <xf numFmtId="0" fontId="15" fillId="0" borderId="10" xfId="1" applyFont="1" applyBorder="1" applyAlignment="1">
      <alignment horizontal="center" vertical="center" wrapText="1"/>
    </xf>
    <xf numFmtId="0" fontId="15" fillId="0" borderId="24" xfId="1" applyFont="1" applyBorder="1" applyAlignment="1">
      <alignment horizontal="center" vertical="center" wrapText="1"/>
    </xf>
    <xf numFmtId="0" fontId="15" fillId="0" borderId="0" xfId="1" applyFont="1" applyAlignment="1">
      <alignment horizontal="left" wrapText="1"/>
    </xf>
    <xf numFmtId="0" fontId="15" fillId="0" borderId="0" xfId="1" applyFont="1" applyBorder="1" applyAlignment="1">
      <alignment horizontal="center" vertical="center" wrapText="1"/>
    </xf>
    <xf numFmtId="0" fontId="15" fillId="0" borderId="37" xfId="1" applyFont="1" applyBorder="1" applyAlignment="1">
      <alignment horizontal="center" vertical="center" wrapText="1"/>
    </xf>
    <xf numFmtId="0" fontId="15" fillId="0" borderId="17" xfId="1" applyFont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 wrapText="1"/>
    </xf>
    <xf numFmtId="0" fontId="15" fillId="0" borderId="21" xfId="1" applyFont="1" applyBorder="1" applyAlignment="1">
      <alignment horizontal="center" vertical="center" wrapText="1"/>
    </xf>
    <xf numFmtId="0" fontId="15" fillId="2" borderId="9" xfId="1" applyFont="1" applyFill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15" fillId="0" borderId="29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15" fillId="0" borderId="39" xfId="1" applyFont="1" applyBorder="1" applyAlignment="1">
      <alignment horizontal="center" vertical="center" wrapText="1"/>
    </xf>
    <xf numFmtId="0" fontId="15" fillId="0" borderId="23" xfId="1" applyFont="1" applyBorder="1" applyAlignment="1">
      <alignment horizontal="center" vertical="center" wrapText="1"/>
    </xf>
    <xf numFmtId="0" fontId="29" fillId="0" borderId="0" xfId="1" applyFont="1" applyBorder="1" applyAlignment="1">
      <alignment horizontal="center" vertical="center" wrapText="1"/>
    </xf>
    <xf numFmtId="0" fontId="6" fillId="0" borderId="39" xfId="1" applyFont="1" applyBorder="1" applyAlignment="1">
      <alignment horizontal="center" vertical="center" wrapText="1"/>
    </xf>
    <xf numFmtId="0" fontId="14" fillId="0" borderId="0" xfId="1" applyFont="1" applyAlignment="1">
      <alignment horizontal="left"/>
    </xf>
    <xf numFmtId="164" fontId="6" fillId="0" borderId="12" xfId="1" applyNumberFormat="1" applyFont="1" applyBorder="1" applyAlignment="1">
      <alignment horizontal="center" vertical="center" wrapText="1"/>
    </xf>
    <xf numFmtId="164" fontId="6" fillId="0" borderId="20" xfId="1" applyNumberFormat="1" applyFont="1" applyBorder="1" applyAlignment="1">
      <alignment horizontal="center" vertical="center" wrapText="1"/>
    </xf>
    <xf numFmtId="0" fontId="8" fillId="0" borderId="30" xfId="1" applyFont="1" applyBorder="1" applyAlignment="1">
      <alignment horizontal="center" vertical="center" wrapText="1"/>
    </xf>
    <xf numFmtId="0" fontId="8" fillId="0" borderId="30" xfId="1" applyFont="1" applyBorder="1" applyAlignment="1">
      <alignment horizontal="center" vertical="center"/>
    </xf>
    <xf numFmtId="0" fontId="8" fillId="0" borderId="31" xfId="1" applyFont="1" applyBorder="1" applyAlignment="1">
      <alignment horizontal="center" vertical="center"/>
    </xf>
    <xf numFmtId="0" fontId="7" fillId="0" borderId="0" xfId="1" applyFont="1" applyBorder="1" applyAlignment="1">
      <alignment horizontal="left" vertical="center" wrapText="1"/>
    </xf>
    <xf numFmtId="0" fontId="7" fillId="0" borderId="37" xfId="1" applyFont="1" applyBorder="1" applyAlignment="1">
      <alignment horizontal="left" vertical="center" wrapText="1"/>
    </xf>
    <xf numFmtId="0" fontId="19" fillId="0" borderId="0" xfId="1" applyFont="1" applyFill="1" applyBorder="1" applyAlignment="1">
      <alignment horizontal="left" wrapText="1"/>
    </xf>
    <xf numFmtId="0" fontId="6" fillId="0" borderId="4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left"/>
    </xf>
    <xf numFmtId="0" fontId="6" fillId="0" borderId="5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3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8" fillId="0" borderId="0" xfId="1" quotePrefix="1" applyFont="1" applyBorder="1" applyAlignment="1">
      <alignment horizontal="left"/>
    </xf>
    <xf numFmtId="0" fontId="6" fillId="0" borderId="12" xfId="1" applyFont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5" fillId="0" borderId="16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/>
    </xf>
    <xf numFmtId="164" fontId="15" fillId="0" borderId="18" xfId="0" applyNumberFormat="1" applyFont="1" applyBorder="1" applyAlignment="1">
      <alignment horizontal="center" vertical="center" wrapText="1"/>
    </xf>
    <xf numFmtId="164" fontId="15" fillId="0" borderId="30" xfId="0" applyNumberFormat="1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37" xfId="0" applyFont="1" applyBorder="1" applyAlignment="1">
      <alignment vertical="top"/>
    </xf>
    <xf numFmtId="0" fontId="30" fillId="0" borderId="0" xfId="0" applyFont="1" applyBorder="1" applyAlignment="1">
      <alignment horizontal="left"/>
    </xf>
    <xf numFmtId="0" fontId="6" fillId="0" borderId="0" xfId="1" applyFont="1" applyBorder="1" applyAlignment="1">
      <alignment horizontal="left"/>
    </xf>
    <xf numFmtId="0" fontId="6" fillId="0" borderId="18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 wrapText="1"/>
    </xf>
    <xf numFmtId="0" fontId="30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49" fillId="0" borderId="6" xfId="12" applyFont="1" applyBorder="1" applyAlignment="1">
      <alignment horizontal="left" vertical="top" wrapText="1"/>
    </xf>
    <xf numFmtId="172" fontId="6" fillId="0" borderId="6" xfId="1" applyNumberFormat="1" applyFont="1" applyBorder="1" applyAlignment="1">
      <alignment horizontal="left"/>
    </xf>
    <xf numFmtId="0" fontId="6" fillId="0" borderId="19" xfId="1" quotePrefix="1" applyFont="1" applyBorder="1" applyAlignment="1">
      <alignment horizontal="center" vertical="center" wrapText="1"/>
    </xf>
    <xf numFmtId="0" fontId="6" fillId="0" borderId="36" xfId="1" quotePrefix="1" applyFont="1" applyBorder="1" applyAlignment="1">
      <alignment horizontal="center" vertical="center" wrapText="1"/>
    </xf>
    <xf numFmtId="0" fontId="6" fillId="0" borderId="24" xfId="1" quotePrefix="1" applyFont="1" applyBorder="1" applyAlignment="1">
      <alignment horizontal="center" vertical="center" wrapText="1"/>
    </xf>
    <xf numFmtId="0" fontId="6" fillId="0" borderId="38" xfId="1" quotePrefix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21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4" xfId="1" applyFont="1" applyFill="1" applyBorder="1" applyAlignment="1">
      <alignment horizontal="center" vertical="center" wrapText="1"/>
    </xf>
    <xf numFmtId="0" fontId="47" fillId="0" borderId="0" xfId="1" applyFont="1" applyAlignment="1">
      <alignment horizontal="left"/>
    </xf>
    <xf numFmtId="0" fontId="50" fillId="0" borderId="0" xfId="1" applyFont="1" applyAlignment="1">
      <alignment horizontal="left"/>
    </xf>
    <xf numFmtId="0" fontId="6" fillId="0" borderId="7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6" fillId="0" borderId="28" xfId="1" applyFont="1" applyBorder="1" applyAlignment="1">
      <alignment horizontal="center" vertical="center" wrapText="1"/>
    </xf>
  </cellXfs>
  <cellStyles count="18">
    <cellStyle name="[StdExit()]" xfId="1"/>
    <cellStyle name="[StdExit()] 2" xfId="15"/>
    <cellStyle name="cell" xfId="2"/>
    <cellStyle name="Excel Built-in Normal" xfId="3"/>
    <cellStyle name="Normalny" xfId="0" builtinId="0"/>
    <cellStyle name="Normalny 2" xfId="4"/>
    <cellStyle name="Normalny 2 2" xfId="5"/>
    <cellStyle name="Normalny 3" xfId="6"/>
    <cellStyle name="Normalny 4" xfId="7"/>
    <cellStyle name="Normalny 4 2" xfId="16"/>
    <cellStyle name="Normalny 5" xfId="8"/>
    <cellStyle name="Normalny 5 2" xfId="17"/>
    <cellStyle name="Normalny 7" xfId="9"/>
    <cellStyle name="Normalny 8" xfId="14"/>
    <cellStyle name="Normalny_Dominika" xfId="10"/>
    <cellStyle name="Normalny_Tab43" xfId="11"/>
    <cellStyle name="Normalny_TABL12" xfId="12"/>
    <cellStyle name="Normalny_TR_24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3333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85"/>
  <sheetViews>
    <sheetView tabSelected="1" zoomScale="75" zoomScaleNormal="75" workbookViewId="0">
      <selection sqref="A1:E1"/>
    </sheetView>
  </sheetViews>
  <sheetFormatPr defaultColWidth="12.28515625" defaultRowHeight="12.75"/>
  <cols>
    <col min="1" max="1" width="15" style="2" customWidth="1"/>
    <col min="2" max="2" width="7.28515625" style="2" customWidth="1"/>
    <col min="3" max="3" width="10.28515625" style="2" customWidth="1"/>
    <col min="4" max="4" width="11.5703125" style="2" customWidth="1"/>
    <col min="5" max="5" width="12.28515625" style="2" customWidth="1"/>
    <col min="6" max="6" width="12" style="2" customWidth="1"/>
    <col min="7" max="7" width="11.5703125" style="2" customWidth="1"/>
    <col min="8" max="8" width="14.28515625" style="25" customWidth="1"/>
    <col min="9" max="9" width="12.28515625" style="1" customWidth="1"/>
    <col min="10" max="16384" width="12.28515625" style="2"/>
  </cols>
  <sheetData>
    <row r="1" spans="1:16" s="22" customFormat="1" ht="18" customHeight="1">
      <c r="A1" s="454" t="s">
        <v>2</v>
      </c>
      <c r="B1" s="454"/>
      <c r="C1" s="454"/>
      <c r="D1" s="454"/>
      <c r="E1" s="454"/>
      <c r="H1" s="23"/>
      <c r="I1" s="24"/>
    </row>
    <row r="2" spans="1:16" s="22" customFormat="1" ht="18" customHeight="1">
      <c r="A2" s="455" t="s">
        <v>3</v>
      </c>
      <c r="B2" s="455"/>
      <c r="C2" s="455"/>
      <c r="D2" s="455"/>
      <c r="E2" s="455"/>
      <c r="H2" s="23"/>
      <c r="I2" s="24"/>
    </row>
    <row r="3" spans="1:16" ht="30" customHeight="1">
      <c r="I3" s="26"/>
    </row>
    <row r="4" spans="1:16" s="6" customFormat="1" ht="15" customHeight="1">
      <c r="A4" s="6" t="s">
        <v>207</v>
      </c>
      <c r="B4" s="456" t="s">
        <v>233</v>
      </c>
      <c r="C4" s="457"/>
      <c r="D4" s="457"/>
      <c r="E4" s="457"/>
      <c r="F4" s="457"/>
      <c r="H4" s="12"/>
      <c r="I4" s="7"/>
    </row>
    <row r="5" spans="1:16" s="6" customFormat="1" ht="15" customHeight="1">
      <c r="B5" s="457" t="s">
        <v>4</v>
      </c>
      <c r="C5" s="457"/>
      <c r="D5" s="457"/>
      <c r="E5" s="457"/>
      <c r="F5" s="457"/>
      <c r="H5" s="12"/>
      <c r="I5" s="7"/>
    </row>
    <row r="6" spans="1:16" s="6" customFormat="1" ht="18.95" customHeight="1">
      <c r="B6" s="458" t="s">
        <v>234</v>
      </c>
      <c r="C6" s="457"/>
      <c r="D6" s="457"/>
      <c r="E6" s="457"/>
      <c r="F6" s="457"/>
      <c r="H6" s="12"/>
      <c r="I6" s="7"/>
    </row>
    <row r="7" spans="1:16" s="6" customFormat="1" ht="15" customHeight="1">
      <c r="B7" s="458" t="s">
        <v>5</v>
      </c>
      <c r="C7" s="458"/>
      <c r="D7" s="458"/>
      <c r="E7" s="458"/>
      <c r="F7" s="458"/>
      <c r="H7" s="12"/>
      <c r="I7" s="7"/>
    </row>
    <row r="8" spans="1:16" s="6" customFormat="1" ht="15" customHeight="1" thickBot="1">
      <c r="B8" s="7"/>
      <c r="C8" s="7"/>
      <c r="D8" s="7"/>
      <c r="E8" s="7"/>
      <c r="F8" s="7"/>
      <c r="G8" s="7"/>
      <c r="H8" s="179"/>
      <c r="I8" s="7"/>
    </row>
    <row r="9" spans="1:16" s="11" customFormat="1" ht="87.75" customHeight="1">
      <c r="A9" s="444" t="s">
        <v>0</v>
      </c>
      <c r="B9" s="444"/>
      <c r="C9" s="448" t="s">
        <v>6</v>
      </c>
      <c r="D9" s="440" t="s">
        <v>46</v>
      </c>
      <c r="E9" s="440" t="s">
        <v>235</v>
      </c>
      <c r="F9" s="419" t="s">
        <v>7</v>
      </c>
      <c r="G9" s="419" t="s">
        <v>8</v>
      </c>
      <c r="H9" s="450" t="s">
        <v>47</v>
      </c>
      <c r="I9" s="10"/>
    </row>
    <row r="10" spans="1:16" s="11" customFormat="1" ht="74.25" customHeight="1" thickBot="1">
      <c r="A10" s="445"/>
      <c r="B10" s="445"/>
      <c r="C10" s="449"/>
      <c r="D10" s="441"/>
      <c r="E10" s="441"/>
      <c r="F10" s="452" t="s">
        <v>9</v>
      </c>
      <c r="G10" s="453"/>
      <c r="H10" s="451"/>
      <c r="I10" s="10"/>
    </row>
    <row r="11" spans="1:16" s="11" customFormat="1" ht="21.95" customHeight="1">
      <c r="A11" s="422" t="s">
        <v>144</v>
      </c>
      <c r="B11" s="178" t="s">
        <v>145</v>
      </c>
      <c r="C11" s="275">
        <v>8094</v>
      </c>
      <c r="D11" s="276">
        <v>1290</v>
      </c>
      <c r="E11" s="277">
        <v>4100</v>
      </c>
      <c r="F11" s="277">
        <v>3398</v>
      </c>
      <c r="G11" s="277">
        <v>164</v>
      </c>
      <c r="H11" s="278">
        <v>18.3</v>
      </c>
      <c r="I11" s="10"/>
      <c r="J11" s="10"/>
      <c r="N11" s="28"/>
      <c r="O11" s="29"/>
      <c r="P11" s="13"/>
    </row>
    <row r="12" spans="1:16" s="11" customFormat="1" ht="14.1" customHeight="1">
      <c r="A12" s="446" t="s">
        <v>146</v>
      </c>
      <c r="B12" s="447"/>
      <c r="C12" s="270"/>
      <c r="D12" s="271"/>
      <c r="E12" s="271"/>
      <c r="F12" s="271"/>
      <c r="G12" s="271"/>
      <c r="H12" s="272"/>
      <c r="I12" s="10"/>
      <c r="J12" s="10"/>
      <c r="N12" s="28"/>
      <c r="O12" s="29"/>
      <c r="P12" s="13"/>
    </row>
    <row r="13" spans="1:16" s="6" customFormat="1" ht="24" customHeight="1">
      <c r="A13" s="442" t="s">
        <v>128</v>
      </c>
      <c r="B13" s="443"/>
      <c r="C13" s="257">
        <v>607</v>
      </c>
      <c r="D13" s="258">
        <v>80</v>
      </c>
      <c r="E13" s="273">
        <v>4234</v>
      </c>
      <c r="F13" s="273">
        <v>3171</v>
      </c>
      <c r="G13" s="273">
        <v>164</v>
      </c>
      <c r="H13" s="274">
        <v>18.600000000000001</v>
      </c>
      <c r="I13" s="7"/>
      <c r="J13" s="10"/>
    </row>
    <row r="14" spans="1:16" s="6" customFormat="1" ht="24" customHeight="1">
      <c r="A14" s="442" t="s">
        <v>129</v>
      </c>
      <c r="B14" s="443"/>
      <c r="C14" s="257">
        <v>423</v>
      </c>
      <c r="D14" s="258">
        <v>117</v>
      </c>
      <c r="E14" s="273">
        <v>3870</v>
      </c>
      <c r="F14" s="273">
        <v>3513</v>
      </c>
      <c r="G14" s="273">
        <v>132</v>
      </c>
      <c r="H14" s="274">
        <v>19.8</v>
      </c>
      <c r="I14" s="7"/>
      <c r="J14" s="10"/>
      <c r="N14" s="28"/>
      <c r="O14" s="29"/>
      <c r="P14" s="13"/>
    </row>
    <row r="15" spans="1:16" s="6" customFormat="1" ht="24" customHeight="1">
      <c r="A15" s="442" t="s">
        <v>130</v>
      </c>
      <c r="B15" s="443"/>
      <c r="C15" s="257">
        <v>585</v>
      </c>
      <c r="D15" s="258">
        <v>155</v>
      </c>
      <c r="E15" s="273">
        <v>2902</v>
      </c>
      <c r="F15" s="273">
        <v>2906</v>
      </c>
      <c r="G15" s="273">
        <v>176</v>
      </c>
      <c r="H15" s="274">
        <v>19.100000000000001</v>
      </c>
      <c r="I15" s="7"/>
      <c r="J15" s="10"/>
      <c r="N15" s="28"/>
      <c r="O15" s="29"/>
      <c r="P15" s="13"/>
    </row>
    <row r="16" spans="1:16" s="6" customFormat="1" ht="24" customHeight="1">
      <c r="A16" s="442" t="s">
        <v>131</v>
      </c>
      <c r="B16" s="443"/>
      <c r="C16" s="257">
        <v>252</v>
      </c>
      <c r="D16" s="258">
        <v>87</v>
      </c>
      <c r="E16" s="273">
        <v>3010</v>
      </c>
      <c r="F16" s="273">
        <v>3615</v>
      </c>
      <c r="G16" s="273">
        <v>151</v>
      </c>
      <c r="H16" s="274">
        <v>18.3</v>
      </c>
      <c r="I16" s="7"/>
      <c r="J16" s="10"/>
      <c r="N16" s="28"/>
      <c r="O16" s="29"/>
      <c r="P16" s="13"/>
    </row>
    <row r="17" spans="1:16" s="6" customFormat="1" ht="24" customHeight="1">
      <c r="A17" s="442" t="s">
        <v>132</v>
      </c>
      <c r="B17" s="443"/>
      <c r="C17" s="257">
        <v>542</v>
      </c>
      <c r="D17" s="258">
        <v>53</v>
      </c>
      <c r="E17" s="273">
        <v>4209</v>
      </c>
      <c r="F17" s="273">
        <v>3461</v>
      </c>
      <c r="G17" s="273">
        <v>156</v>
      </c>
      <c r="H17" s="274">
        <v>20.399999999999999</v>
      </c>
      <c r="I17" s="7"/>
      <c r="J17" s="10"/>
      <c r="N17" s="28"/>
      <c r="O17" s="29"/>
      <c r="P17" s="13"/>
    </row>
    <row r="18" spans="1:16" s="6" customFormat="1" ht="24" customHeight="1">
      <c r="A18" s="442" t="s">
        <v>133</v>
      </c>
      <c r="B18" s="443"/>
      <c r="C18" s="257">
        <v>724</v>
      </c>
      <c r="D18" s="258">
        <v>44</v>
      </c>
      <c r="E18" s="273">
        <v>4386</v>
      </c>
      <c r="F18" s="273">
        <v>3252</v>
      </c>
      <c r="G18" s="273">
        <v>195</v>
      </c>
      <c r="H18" s="274">
        <v>15.6</v>
      </c>
      <c r="I18" s="7"/>
      <c r="J18" s="10"/>
      <c r="N18" s="28"/>
      <c r="O18" s="29"/>
      <c r="P18" s="13"/>
    </row>
    <row r="19" spans="1:16" s="6" customFormat="1" ht="24" customHeight="1">
      <c r="A19" s="442" t="s">
        <v>134</v>
      </c>
      <c r="B19" s="443"/>
      <c r="C19" s="257">
        <v>964</v>
      </c>
      <c r="D19" s="258">
        <v>136</v>
      </c>
      <c r="E19" s="273">
        <v>4850</v>
      </c>
      <c r="F19" s="273">
        <v>3291</v>
      </c>
      <c r="G19" s="273">
        <v>180</v>
      </c>
      <c r="H19" s="274">
        <v>15.7</v>
      </c>
      <c r="I19" s="7"/>
      <c r="J19" s="10"/>
      <c r="N19" s="28"/>
      <c r="O19" s="29"/>
      <c r="P19" s="13"/>
    </row>
    <row r="20" spans="1:16" s="6" customFormat="1" ht="24" customHeight="1">
      <c r="A20" s="442" t="s">
        <v>135</v>
      </c>
      <c r="B20" s="443"/>
      <c r="C20" s="257">
        <v>316</v>
      </c>
      <c r="D20" s="258">
        <v>14</v>
      </c>
      <c r="E20" s="273">
        <v>3033</v>
      </c>
      <c r="F20" s="273">
        <v>3887</v>
      </c>
      <c r="G20" s="273">
        <v>157</v>
      </c>
      <c r="H20" s="274">
        <v>19.3</v>
      </c>
      <c r="I20" s="7"/>
      <c r="J20" s="10"/>
      <c r="N20" s="28"/>
      <c r="O20" s="29"/>
      <c r="P20" s="13"/>
    </row>
    <row r="21" spans="1:16" s="6" customFormat="1" ht="24" customHeight="1">
      <c r="A21" s="442" t="s">
        <v>136</v>
      </c>
      <c r="B21" s="443"/>
      <c r="C21" s="257">
        <v>678</v>
      </c>
      <c r="D21" s="258">
        <v>66</v>
      </c>
      <c r="E21" s="273">
        <v>2862</v>
      </c>
      <c r="F21" s="273">
        <v>4072</v>
      </c>
      <c r="G21" s="273">
        <v>162</v>
      </c>
      <c r="H21" s="274">
        <v>19.7</v>
      </c>
      <c r="I21" s="7"/>
      <c r="J21" s="10"/>
      <c r="N21" s="28"/>
      <c r="O21" s="29"/>
      <c r="P21" s="13"/>
    </row>
    <row r="22" spans="1:16" s="6" customFormat="1" ht="24" customHeight="1">
      <c r="A22" s="442" t="s">
        <v>137</v>
      </c>
      <c r="B22" s="443"/>
      <c r="C22" s="257">
        <v>240</v>
      </c>
      <c r="D22" s="258">
        <v>50</v>
      </c>
      <c r="E22" s="273">
        <v>4110</v>
      </c>
      <c r="F22" s="273">
        <v>4020</v>
      </c>
      <c r="G22" s="273">
        <v>122</v>
      </c>
      <c r="H22" s="274">
        <v>20.6</v>
      </c>
      <c r="I22" s="7"/>
      <c r="J22" s="10"/>
      <c r="N22" s="28"/>
      <c r="O22" s="29"/>
      <c r="P22" s="13"/>
    </row>
    <row r="23" spans="1:16" s="6" customFormat="1" ht="24" customHeight="1">
      <c r="A23" s="442" t="s">
        <v>138</v>
      </c>
      <c r="B23" s="443"/>
      <c r="C23" s="257">
        <v>322</v>
      </c>
      <c r="D23" s="258">
        <v>77</v>
      </c>
      <c r="E23" s="273">
        <v>5770</v>
      </c>
      <c r="F23" s="273">
        <v>2359</v>
      </c>
      <c r="G23" s="273">
        <v>163</v>
      </c>
      <c r="H23" s="274">
        <v>15.5</v>
      </c>
      <c r="I23" s="7"/>
      <c r="J23" s="10"/>
      <c r="N23" s="28"/>
      <c r="O23" s="29"/>
      <c r="P23" s="13"/>
    </row>
    <row r="24" spans="1:16" s="6" customFormat="1" ht="24" customHeight="1">
      <c r="A24" s="442" t="s">
        <v>139</v>
      </c>
      <c r="B24" s="443"/>
      <c r="C24" s="257">
        <v>800</v>
      </c>
      <c r="D24" s="258">
        <v>24</v>
      </c>
      <c r="E24" s="273">
        <v>5565</v>
      </c>
      <c r="F24" s="273">
        <v>3599</v>
      </c>
      <c r="G24" s="273">
        <v>179</v>
      </c>
      <c r="H24" s="274">
        <v>19.600000000000001</v>
      </c>
      <c r="I24" s="7"/>
      <c r="J24" s="10"/>
      <c r="N24" s="28"/>
      <c r="O24" s="29"/>
      <c r="P24" s="13"/>
    </row>
    <row r="25" spans="1:16" s="6" customFormat="1" ht="24" customHeight="1">
      <c r="A25" s="442" t="s">
        <v>140</v>
      </c>
      <c r="B25" s="443"/>
      <c r="C25" s="257">
        <v>269</v>
      </c>
      <c r="D25" s="258">
        <v>11</v>
      </c>
      <c r="E25" s="273">
        <v>4511</v>
      </c>
      <c r="F25" s="273">
        <v>3395</v>
      </c>
      <c r="G25" s="273">
        <v>133</v>
      </c>
      <c r="H25" s="274">
        <v>20.3</v>
      </c>
      <c r="I25" s="7"/>
      <c r="J25" s="10"/>
      <c r="N25" s="28"/>
      <c r="O25" s="29"/>
      <c r="P25" s="13"/>
    </row>
    <row r="26" spans="1:16" s="6" customFormat="1" ht="24" customHeight="1">
      <c r="A26" s="442" t="s">
        <v>141</v>
      </c>
      <c r="B26" s="443"/>
      <c r="C26" s="257">
        <v>304</v>
      </c>
      <c r="D26" s="258">
        <v>128</v>
      </c>
      <c r="E26" s="273">
        <v>3343</v>
      </c>
      <c r="F26" s="273">
        <v>3187</v>
      </c>
      <c r="G26" s="273">
        <v>145</v>
      </c>
      <c r="H26" s="274">
        <v>19.899999999999999</v>
      </c>
      <c r="I26" s="7"/>
      <c r="J26" s="10"/>
      <c r="N26" s="28"/>
      <c r="O26" s="29"/>
      <c r="P26" s="13"/>
    </row>
    <row r="27" spans="1:16" s="6" customFormat="1" ht="24" customHeight="1">
      <c r="A27" s="442" t="s">
        <v>142</v>
      </c>
      <c r="B27" s="443"/>
      <c r="C27" s="257">
        <v>694</v>
      </c>
      <c r="D27" s="258">
        <v>136</v>
      </c>
      <c r="E27" s="273">
        <v>4184</v>
      </c>
      <c r="F27" s="273">
        <v>3437</v>
      </c>
      <c r="G27" s="273">
        <v>152</v>
      </c>
      <c r="H27" s="274">
        <v>20.3</v>
      </c>
      <c r="I27" s="7"/>
      <c r="J27" s="10"/>
      <c r="N27" s="28"/>
      <c r="O27" s="29"/>
      <c r="P27" s="13"/>
    </row>
    <row r="28" spans="1:16" s="6" customFormat="1" ht="24" customHeight="1">
      <c r="A28" s="442" t="s">
        <v>143</v>
      </c>
      <c r="B28" s="443"/>
      <c r="C28" s="257">
        <v>374</v>
      </c>
      <c r="D28" s="258">
        <v>112</v>
      </c>
      <c r="E28" s="273">
        <v>3530</v>
      </c>
      <c r="F28" s="273">
        <v>4049</v>
      </c>
      <c r="G28" s="273">
        <v>150</v>
      </c>
      <c r="H28" s="274">
        <v>17.399999999999999</v>
      </c>
      <c r="I28" s="7"/>
      <c r="J28" s="10"/>
      <c r="N28" s="28"/>
      <c r="O28" s="29"/>
      <c r="P28" s="13"/>
    </row>
    <row r="29" spans="1:16" s="21" customFormat="1" ht="27" customHeight="1">
      <c r="A29" s="439" t="s">
        <v>110</v>
      </c>
      <c r="B29" s="439"/>
      <c r="C29" s="439"/>
      <c r="D29" s="439"/>
      <c r="E29" s="439"/>
      <c r="F29" s="439"/>
      <c r="G29" s="439"/>
      <c r="H29" s="439"/>
      <c r="I29" s="20"/>
    </row>
    <row r="30" spans="1:16" s="31" customFormat="1" ht="19.5" customHeight="1">
      <c r="A30" s="439" t="s">
        <v>111</v>
      </c>
      <c r="B30" s="439"/>
      <c r="C30" s="439"/>
      <c r="D30" s="439"/>
      <c r="E30" s="439"/>
      <c r="F30" s="439"/>
      <c r="G30" s="439"/>
      <c r="H30" s="439"/>
      <c r="I30" s="33"/>
    </row>
    <row r="31" spans="1:16" ht="15.75">
      <c r="A31" s="31"/>
      <c r="B31" s="31"/>
      <c r="C31" s="34"/>
      <c r="D31" s="34"/>
      <c r="E31" s="34"/>
      <c r="F31" s="34"/>
      <c r="G31" s="34"/>
      <c r="H31" s="34"/>
    </row>
    <row r="32" spans="1:16">
      <c r="C32" s="35"/>
      <c r="D32" s="35"/>
      <c r="E32" s="35"/>
      <c r="F32" s="35"/>
      <c r="G32" s="35"/>
      <c r="H32" s="35"/>
    </row>
    <row r="33" spans="3:8">
      <c r="C33" s="32"/>
      <c r="D33" s="32"/>
      <c r="E33" s="32"/>
      <c r="F33" s="32"/>
      <c r="G33" s="32"/>
      <c r="H33" s="32"/>
    </row>
    <row r="34" spans="3:8">
      <c r="C34" s="31"/>
      <c r="D34" s="31"/>
      <c r="E34" s="31"/>
      <c r="F34" s="31"/>
      <c r="G34" s="31"/>
      <c r="H34" s="31"/>
    </row>
    <row r="37" spans="3:8" ht="15.75">
      <c r="C37" s="171"/>
      <c r="D37" s="171"/>
    </row>
    <row r="38" spans="3:8" ht="15.75">
      <c r="C38" s="171"/>
      <c r="D38" s="171"/>
    </row>
    <row r="51" spans="7:7">
      <c r="G51" s="1"/>
    </row>
    <row r="52" spans="7:7">
      <c r="G52" s="1"/>
    </row>
    <row r="53" spans="7:7">
      <c r="G53" s="1"/>
    </row>
    <row r="54" spans="7:7">
      <c r="G54" s="1"/>
    </row>
    <row r="55" spans="7:7">
      <c r="G55" s="1"/>
    </row>
    <row r="56" spans="7:7">
      <c r="G56" s="1"/>
    </row>
    <row r="57" spans="7:7">
      <c r="G57" s="1"/>
    </row>
    <row r="58" spans="7:7">
      <c r="G58" s="1"/>
    </row>
    <row r="59" spans="7:7">
      <c r="G59" s="1"/>
    </row>
    <row r="60" spans="7:7">
      <c r="G60" s="1"/>
    </row>
    <row r="61" spans="7:7">
      <c r="G61" s="1"/>
    </row>
    <row r="62" spans="7:7">
      <c r="G62" s="1"/>
    </row>
    <row r="63" spans="7:7">
      <c r="G63" s="1"/>
    </row>
    <row r="64" spans="7:7">
      <c r="G64" s="1"/>
    </row>
    <row r="65" spans="7:7">
      <c r="G65" s="1"/>
    </row>
    <row r="66" spans="7:7">
      <c r="G66" s="1"/>
    </row>
    <row r="67" spans="7:7">
      <c r="G67" s="1"/>
    </row>
    <row r="68" spans="7:7">
      <c r="G68" s="1"/>
    </row>
    <row r="69" spans="7:7">
      <c r="G69" s="1"/>
    </row>
    <row r="70" spans="7:7">
      <c r="G70" s="1"/>
    </row>
    <row r="71" spans="7:7">
      <c r="G71" s="1"/>
    </row>
    <row r="72" spans="7:7">
      <c r="G72" s="1"/>
    </row>
    <row r="73" spans="7:7">
      <c r="G73" s="1"/>
    </row>
    <row r="74" spans="7:7">
      <c r="G74" s="1"/>
    </row>
    <row r="75" spans="7:7">
      <c r="G75" s="1"/>
    </row>
    <row r="76" spans="7:7">
      <c r="G76" s="1"/>
    </row>
    <row r="77" spans="7:7">
      <c r="G77" s="1"/>
    </row>
    <row r="78" spans="7:7">
      <c r="G78" s="1"/>
    </row>
    <row r="79" spans="7:7">
      <c r="G79" s="1"/>
    </row>
    <row r="80" spans="7:7">
      <c r="G80" s="1"/>
    </row>
    <row r="81" spans="7:7">
      <c r="G81" s="1"/>
    </row>
    <row r="82" spans="7:7">
      <c r="G82" s="1"/>
    </row>
    <row r="83" spans="7:7">
      <c r="G83" s="1"/>
    </row>
    <row r="84" spans="7:7">
      <c r="G84" s="1"/>
    </row>
    <row r="85" spans="7:7">
      <c r="G85" s="1"/>
    </row>
    <row r="86" spans="7:7">
      <c r="G86" s="1"/>
    </row>
    <row r="87" spans="7:7">
      <c r="G87" s="1"/>
    </row>
    <row r="88" spans="7:7">
      <c r="G88" s="1"/>
    </row>
    <row r="89" spans="7:7">
      <c r="G89" s="1"/>
    </row>
    <row r="90" spans="7:7">
      <c r="G90" s="1"/>
    </row>
    <row r="91" spans="7:7">
      <c r="G91" s="1"/>
    </row>
    <row r="92" spans="7:7">
      <c r="G92" s="1"/>
    </row>
    <row r="93" spans="7:7">
      <c r="G93" s="1"/>
    </row>
    <row r="94" spans="7:7">
      <c r="G94" s="1"/>
    </row>
    <row r="95" spans="7:7">
      <c r="G95" s="1"/>
    </row>
    <row r="96" spans="7:7">
      <c r="G96" s="1"/>
    </row>
    <row r="97" spans="7:7">
      <c r="G97" s="1"/>
    </row>
    <row r="98" spans="7:7">
      <c r="G98" s="1"/>
    </row>
    <row r="99" spans="7:7">
      <c r="G99" s="1"/>
    </row>
    <row r="100" spans="7:7">
      <c r="G100" s="1"/>
    </row>
    <row r="101" spans="7:7">
      <c r="G101" s="1"/>
    </row>
    <row r="102" spans="7:7">
      <c r="G102" s="1"/>
    </row>
    <row r="103" spans="7:7">
      <c r="G103" s="1"/>
    </row>
    <row r="104" spans="7:7">
      <c r="G104" s="1"/>
    </row>
    <row r="105" spans="7:7">
      <c r="G105" s="1"/>
    </row>
    <row r="106" spans="7:7">
      <c r="G106" s="1"/>
    </row>
    <row r="107" spans="7:7">
      <c r="G107" s="1"/>
    </row>
    <row r="108" spans="7:7">
      <c r="G108" s="1"/>
    </row>
    <row r="109" spans="7:7">
      <c r="G109" s="1"/>
    </row>
    <row r="110" spans="7:7">
      <c r="G110" s="1"/>
    </row>
    <row r="111" spans="7:7">
      <c r="G111" s="1"/>
    </row>
    <row r="112" spans="7:7">
      <c r="G112" s="1"/>
    </row>
    <row r="113" spans="7:7">
      <c r="G113" s="1"/>
    </row>
    <row r="114" spans="7:7">
      <c r="G114" s="1"/>
    </row>
    <row r="115" spans="7:7">
      <c r="G115" s="1"/>
    </row>
    <row r="116" spans="7:7">
      <c r="G116" s="1"/>
    </row>
    <row r="117" spans="7:7">
      <c r="G117" s="1"/>
    </row>
    <row r="118" spans="7:7">
      <c r="G118" s="1"/>
    </row>
    <row r="119" spans="7:7">
      <c r="G119" s="1"/>
    </row>
    <row r="120" spans="7:7">
      <c r="G120" s="1"/>
    </row>
    <row r="121" spans="7:7">
      <c r="G121" s="1"/>
    </row>
    <row r="122" spans="7:7">
      <c r="G122" s="1"/>
    </row>
    <row r="123" spans="7:7">
      <c r="G123" s="1"/>
    </row>
    <row r="124" spans="7:7">
      <c r="G124" s="1"/>
    </row>
    <row r="125" spans="7:7">
      <c r="G125" s="1"/>
    </row>
    <row r="126" spans="7:7">
      <c r="G126" s="1"/>
    </row>
    <row r="127" spans="7:7">
      <c r="G127" s="1"/>
    </row>
    <row r="128" spans="7:7">
      <c r="G128" s="1"/>
    </row>
    <row r="129" spans="7:7">
      <c r="G129" s="1"/>
    </row>
    <row r="130" spans="7:7">
      <c r="G130" s="1"/>
    </row>
    <row r="131" spans="7:7">
      <c r="G131" s="1"/>
    </row>
    <row r="132" spans="7:7">
      <c r="G132" s="1"/>
    </row>
    <row r="133" spans="7:7">
      <c r="G133" s="1"/>
    </row>
    <row r="134" spans="7:7">
      <c r="G134" s="1"/>
    </row>
    <row r="135" spans="7:7">
      <c r="G135" s="1"/>
    </row>
    <row r="136" spans="7:7">
      <c r="G136" s="1"/>
    </row>
    <row r="137" spans="7:7">
      <c r="G137" s="1"/>
    </row>
    <row r="138" spans="7:7">
      <c r="G138" s="1"/>
    </row>
    <row r="139" spans="7:7">
      <c r="G139" s="1"/>
    </row>
    <row r="140" spans="7:7">
      <c r="G140" s="1"/>
    </row>
    <row r="141" spans="7:7">
      <c r="G141" s="1"/>
    </row>
    <row r="142" spans="7:7">
      <c r="G142" s="1"/>
    </row>
    <row r="143" spans="7:7">
      <c r="G143" s="1"/>
    </row>
    <row r="144" spans="7:7">
      <c r="G144" s="1"/>
    </row>
    <row r="145" spans="7:7">
      <c r="G145" s="1"/>
    </row>
    <row r="146" spans="7:7">
      <c r="G146" s="1"/>
    </row>
    <row r="147" spans="7:7">
      <c r="G147" s="1"/>
    </row>
    <row r="148" spans="7:7">
      <c r="G148" s="1"/>
    </row>
    <row r="149" spans="7:7">
      <c r="G149" s="1"/>
    </row>
    <row r="150" spans="7:7">
      <c r="G150" s="1"/>
    </row>
    <row r="151" spans="7:7">
      <c r="G151" s="1"/>
    </row>
    <row r="152" spans="7:7">
      <c r="G152" s="1"/>
    </row>
    <row r="153" spans="7:7">
      <c r="G153" s="1"/>
    </row>
    <row r="154" spans="7:7">
      <c r="G154" s="1"/>
    </row>
    <row r="155" spans="7:7">
      <c r="G155" s="1"/>
    </row>
    <row r="156" spans="7:7">
      <c r="G156" s="1"/>
    </row>
    <row r="157" spans="7:7">
      <c r="G157" s="1"/>
    </row>
    <row r="158" spans="7:7">
      <c r="G158" s="1"/>
    </row>
    <row r="159" spans="7:7">
      <c r="G159" s="1"/>
    </row>
    <row r="160" spans="7:7">
      <c r="G160" s="1"/>
    </row>
    <row r="161" spans="7:7">
      <c r="G161" s="1"/>
    </row>
    <row r="162" spans="7:7">
      <c r="G162" s="1"/>
    </row>
    <row r="163" spans="7:7">
      <c r="G163" s="1"/>
    </row>
    <row r="164" spans="7:7">
      <c r="G164" s="1"/>
    </row>
    <row r="165" spans="7:7">
      <c r="G165" s="1"/>
    </row>
    <row r="166" spans="7:7">
      <c r="G166" s="1"/>
    </row>
    <row r="167" spans="7:7">
      <c r="G167" s="1"/>
    </row>
    <row r="168" spans="7:7">
      <c r="G168" s="1"/>
    </row>
    <row r="169" spans="7:7">
      <c r="G169" s="1"/>
    </row>
    <row r="170" spans="7:7">
      <c r="G170" s="1"/>
    </row>
    <row r="171" spans="7:7">
      <c r="G171" s="1"/>
    </row>
    <row r="172" spans="7:7">
      <c r="G172" s="1"/>
    </row>
    <row r="173" spans="7:7">
      <c r="G173" s="1"/>
    </row>
    <row r="174" spans="7:7">
      <c r="G174" s="1"/>
    </row>
    <row r="175" spans="7:7">
      <c r="G175" s="1"/>
    </row>
    <row r="176" spans="7:7">
      <c r="G176" s="1"/>
    </row>
    <row r="177" spans="7:7">
      <c r="G177" s="1"/>
    </row>
    <row r="178" spans="7:7">
      <c r="G178" s="1"/>
    </row>
    <row r="179" spans="7:7">
      <c r="G179" s="1"/>
    </row>
    <row r="180" spans="7:7">
      <c r="G180" s="1"/>
    </row>
    <row r="181" spans="7:7">
      <c r="G181" s="1"/>
    </row>
    <row r="182" spans="7:7">
      <c r="G182" s="1"/>
    </row>
    <row r="183" spans="7:7">
      <c r="G183" s="1"/>
    </row>
    <row r="184" spans="7:7">
      <c r="G184" s="1"/>
    </row>
    <row r="185" spans="7:7">
      <c r="G185" s="1"/>
    </row>
  </sheetData>
  <mergeCells count="31">
    <mergeCell ref="C9:C10"/>
    <mergeCell ref="E9:E10"/>
    <mergeCell ref="H9:H10"/>
    <mergeCell ref="F10:G10"/>
    <mergeCell ref="A1:E1"/>
    <mergeCell ref="A2:E2"/>
    <mergeCell ref="B4:F4"/>
    <mergeCell ref="B5:F5"/>
    <mergeCell ref="B6:F6"/>
    <mergeCell ref="B7:F7"/>
    <mergeCell ref="A15:B15"/>
    <mergeCell ref="A16:B16"/>
    <mergeCell ref="A17:B17"/>
    <mergeCell ref="A9:B10"/>
    <mergeCell ref="A12:B12"/>
    <mergeCell ref="A30:H30"/>
    <mergeCell ref="D9:D10"/>
    <mergeCell ref="A29:H29"/>
    <mergeCell ref="A24:B24"/>
    <mergeCell ref="A25:B25"/>
    <mergeCell ref="A26:B26"/>
    <mergeCell ref="A27:B27"/>
    <mergeCell ref="A28:B28"/>
    <mergeCell ref="A18:B18"/>
    <mergeCell ref="A19:B19"/>
    <mergeCell ref="A20:B20"/>
    <mergeCell ref="A21:B21"/>
    <mergeCell ref="A22:B22"/>
    <mergeCell ref="A23:B23"/>
    <mergeCell ref="A13:B13"/>
    <mergeCell ref="A14:B14"/>
  </mergeCells>
  <pageMargins left="0.7" right="0.7" top="0.75" bottom="0.75" header="0.3" footer="0.3"/>
  <pageSetup paperSize="9" scale="9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31"/>
  <sheetViews>
    <sheetView zoomScale="75" zoomScaleNormal="75" workbookViewId="0"/>
  </sheetViews>
  <sheetFormatPr defaultRowHeight="15"/>
  <cols>
    <col min="1" max="1" width="15.85546875" style="6" customWidth="1"/>
    <col min="2" max="2" width="8.85546875" style="6" customWidth="1"/>
    <col min="3" max="6" width="12.7109375" style="6" customWidth="1"/>
    <col min="7" max="7" width="12.7109375" style="7" customWidth="1"/>
    <col min="8" max="8" width="8.85546875" style="7" customWidth="1"/>
    <col min="9" max="16384" width="9.140625" style="6"/>
  </cols>
  <sheetData>
    <row r="1" spans="1:8" ht="15" customHeight="1">
      <c r="A1" s="6" t="s">
        <v>216</v>
      </c>
      <c r="B1" s="456" t="s">
        <v>254</v>
      </c>
      <c r="C1" s="457"/>
      <c r="D1" s="457"/>
      <c r="E1" s="457"/>
      <c r="F1" s="457"/>
      <c r="G1" s="457"/>
    </row>
    <row r="2" spans="1:8" ht="15" customHeight="1">
      <c r="B2" s="457" t="s">
        <v>4</v>
      </c>
      <c r="C2" s="457"/>
      <c r="D2" s="457"/>
      <c r="E2" s="457"/>
      <c r="F2" s="457"/>
      <c r="G2" s="457"/>
    </row>
    <row r="3" spans="1:8" ht="18.95" customHeight="1">
      <c r="B3" s="458" t="s">
        <v>255</v>
      </c>
      <c r="C3" s="458"/>
      <c r="D3" s="458"/>
      <c r="E3" s="458"/>
      <c r="F3" s="458"/>
      <c r="G3" s="458"/>
    </row>
    <row r="4" spans="1:8" ht="15" customHeight="1">
      <c r="B4" s="458" t="s">
        <v>5</v>
      </c>
      <c r="C4" s="458"/>
      <c r="D4" s="458"/>
      <c r="E4" s="458"/>
      <c r="F4" s="458"/>
      <c r="G4" s="458"/>
    </row>
    <row r="5" spans="1:8" ht="15" customHeight="1" thickBot="1">
      <c r="A5" s="7"/>
      <c r="B5" s="7"/>
      <c r="C5" s="7"/>
      <c r="D5" s="7"/>
      <c r="E5" s="7"/>
      <c r="F5" s="7"/>
    </row>
    <row r="6" spans="1:8" s="414" customFormat="1" ht="76.5" customHeight="1">
      <c r="A6" s="444" t="s">
        <v>0</v>
      </c>
      <c r="B6" s="487"/>
      <c r="C6" s="418" t="s">
        <v>62</v>
      </c>
      <c r="D6" s="419" t="s">
        <v>63</v>
      </c>
      <c r="E6" s="419" t="s">
        <v>64</v>
      </c>
      <c r="F6" s="419" t="s">
        <v>63</v>
      </c>
      <c r="G6" s="419" t="s">
        <v>64</v>
      </c>
      <c r="H6" s="425"/>
    </row>
    <row r="7" spans="1:8" s="414" customFormat="1" ht="47.25" customHeight="1" thickBot="1">
      <c r="A7" s="445"/>
      <c r="B7" s="490"/>
      <c r="C7" s="525" t="s">
        <v>65</v>
      </c>
      <c r="D7" s="525"/>
      <c r="E7" s="453"/>
      <c r="F7" s="452" t="s">
        <v>9</v>
      </c>
      <c r="G7" s="525"/>
      <c r="H7" s="425"/>
    </row>
    <row r="8" spans="1:8" ht="21.95" customHeight="1">
      <c r="A8" s="422" t="s">
        <v>144</v>
      </c>
      <c r="B8" s="184" t="s">
        <v>145</v>
      </c>
      <c r="C8" s="382" t="s">
        <v>201</v>
      </c>
      <c r="D8" s="382" t="s">
        <v>202</v>
      </c>
      <c r="E8" s="382" t="s">
        <v>203</v>
      </c>
      <c r="F8" s="383">
        <v>217</v>
      </c>
      <c r="G8" s="384">
        <v>126</v>
      </c>
      <c r="H8" s="118"/>
    </row>
    <row r="9" spans="1:8" ht="14.1" customHeight="1">
      <c r="A9" s="446" t="s">
        <v>146</v>
      </c>
      <c r="B9" s="472"/>
      <c r="C9" s="188"/>
      <c r="D9" s="388"/>
      <c r="E9" s="389"/>
      <c r="F9" s="390"/>
      <c r="G9" s="390"/>
      <c r="H9" s="118"/>
    </row>
    <row r="10" spans="1:8" ht="26.1" customHeight="1">
      <c r="A10" s="443" t="s">
        <v>128</v>
      </c>
      <c r="B10" s="471"/>
      <c r="C10" s="385">
        <v>585.5</v>
      </c>
      <c r="D10" s="385">
        <v>464.3</v>
      </c>
      <c r="E10" s="385">
        <v>121.2</v>
      </c>
      <c r="F10" s="386">
        <v>230</v>
      </c>
      <c r="G10" s="387">
        <v>136</v>
      </c>
      <c r="H10" s="118"/>
    </row>
    <row r="11" spans="1:8" ht="26.1" customHeight="1">
      <c r="A11" s="443" t="s">
        <v>129</v>
      </c>
      <c r="B11" s="471"/>
      <c r="C11" s="385">
        <v>411.3</v>
      </c>
      <c r="D11" s="385">
        <v>289</v>
      </c>
      <c r="E11" s="385">
        <v>122.3</v>
      </c>
      <c r="F11" s="386">
        <v>231</v>
      </c>
      <c r="G11" s="387">
        <v>146</v>
      </c>
      <c r="H11" s="118"/>
    </row>
    <row r="12" spans="1:8" ht="26.1" customHeight="1">
      <c r="A12" s="443" t="s">
        <v>130</v>
      </c>
      <c r="B12" s="471"/>
      <c r="C12" s="385">
        <v>338.5</v>
      </c>
      <c r="D12" s="385">
        <v>193.3</v>
      </c>
      <c r="E12" s="385">
        <v>145.19999999999999</v>
      </c>
      <c r="F12" s="386">
        <v>195</v>
      </c>
      <c r="G12" s="387">
        <v>126</v>
      </c>
      <c r="H12" s="118"/>
    </row>
    <row r="13" spans="1:8" ht="26.1" customHeight="1">
      <c r="A13" s="443" t="s">
        <v>131</v>
      </c>
      <c r="B13" s="471"/>
      <c r="C13" s="385">
        <v>210.8</v>
      </c>
      <c r="D13" s="385">
        <v>151.9</v>
      </c>
      <c r="E13" s="385">
        <v>58.9</v>
      </c>
      <c r="F13" s="386">
        <v>236</v>
      </c>
      <c r="G13" s="387">
        <v>156</v>
      </c>
      <c r="H13" s="118"/>
    </row>
    <row r="14" spans="1:8" ht="26.1" customHeight="1">
      <c r="A14" s="443" t="s">
        <v>132</v>
      </c>
      <c r="B14" s="471"/>
      <c r="C14" s="385">
        <v>526.29999999999995</v>
      </c>
      <c r="D14" s="385">
        <v>395.2</v>
      </c>
      <c r="E14" s="385">
        <v>131</v>
      </c>
      <c r="F14" s="386">
        <v>250</v>
      </c>
      <c r="G14" s="387">
        <v>142</v>
      </c>
      <c r="H14" s="118"/>
    </row>
    <row r="15" spans="1:8" ht="26.1" customHeight="1">
      <c r="A15" s="443" t="s">
        <v>133</v>
      </c>
      <c r="B15" s="471"/>
      <c r="C15" s="385">
        <v>485.3</v>
      </c>
      <c r="D15" s="385">
        <v>314.5</v>
      </c>
      <c r="E15" s="385">
        <v>170.8</v>
      </c>
      <c r="F15" s="386">
        <v>192</v>
      </c>
      <c r="G15" s="387">
        <v>99</v>
      </c>
      <c r="H15" s="118"/>
    </row>
    <row r="16" spans="1:8" ht="26.1" customHeight="1">
      <c r="A16" s="443" t="s">
        <v>134</v>
      </c>
      <c r="B16" s="471"/>
      <c r="C16" s="385">
        <v>930.8</v>
      </c>
      <c r="D16" s="385">
        <v>704.4</v>
      </c>
      <c r="E16" s="385">
        <v>226.3</v>
      </c>
      <c r="F16" s="386">
        <v>206</v>
      </c>
      <c r="G16" s="387">
        <v>119</v>
      </c>
      <c r="H16" s="118"/>
    </row>
    <row r="17" spans="1:8" ht="26.1" customHeight="1">
      <c r="A17" s="443" t="s">
        <v>135</v>
      </c>
      <c r="B17" s="471"/>
      <c r="C17" s="385">
        <v>192</v>
      </c>
      <c r="D17" s="385">
        <v>113.5</v>
      </c>
      <c r="E17" s="385">
        <v>78.5</v>
      </c>
      <c r="F17" s="386">
        <v>218</v>
      </c>
      <c r="G17" s="387">
        <v>163</v>
      </c>
      <c r="H17" s="118"/>
    </row>
    <row r="18" spans="1:8" ht="26.1" customHeight="1">
      <c r="A18" s="443" t="s">
        <v>136</v>
      </c>
      <c r="B18" s="471"/>
      <c r="C18" s="385">
        <v>213.7</v>
      </c>
      <c r="D18" s="385">
        <v>120.7</v>
      </c>
      <c r="E18" s="385">
        <v>93</v>
      </c>
      <c r="F18" s="386">
        <v>137</v>
      </c>
      <c r="G18" s="387">
        <v>74</v>
      </c>
      <c r="H18" s="118"/>
    </row>
    <row r="19" spans="1:8" ht="26.1" customHeight="1">
      <c r="A19" s="443" t="s">
        <v>137</v>
      </c>
      <c r="B19" s="471"/>
      <c r="C19" s="385">
        <v>191.5</v>
      </c>
      <c r="D19" s="385">
        <v>127.9</v>
      </c>
      <c r="E19" s="385">
        <v>63.6</v>
      </c>
      <c r="F19" s="386">
        <v>177</v>
      </c>
      <c r="G19" s="387">
        <v>135</v>
      </c>
      <c r="H19" s="118"/>
    </row>
    <row r="20" spans="1:8" ht="26.1" customHeight="1">
      <c r="A20" s="443" t="s">
        <v>138</v>
      </c>
      <c r="B20" s="471"/>
      <c r="C20" s="385">
        <v>416.2</v>
      </c>
      <c r="D20" s="385">
        <v>324.5</v>
      </c>
      <c r="E20" s="385">
        <v>91.7</v>
      </c>
      <c r="F20" s="386">
        <v>217</v>
      </c>
      <c r="G20" s="387">
        <v>113</v>
      </c>
      <c r="H20" s="118"/>
    </row>
    <row r="21" spans="1:8" ht="26.1" customHeight="1">
      <c r="A21" s="443" t="s">
        <v>139</v>
      </c>
      <c r="B21" s="471"/>
      <c r="C21" s="385">
        <v>1004.6</v>
      </c>
      <c r="D21" s="385">
        <v>847.6</v>
      </c>
      <c r="E21" s="385">
        <v>157</v>
      </c>
      <c r="F21" s="386">
        <v>239</v>
      </c>
      <c r="G21" s="387">
        <v>151</v>
      </c>
      <c r="H21" s="118"/>
    </row>
    <row r="22" spans="1:8" ht="26.1" customHeight="1">
      <c r="A22" s="443" t="s">
        <v>140</v>
      </c>
      <c r="B22" s="471"/>
      <c r="C22" s="385">
        <v>191</v>
      </c>
      <c r="D22" s="385">
        <v>114.1</v>
      </c>
      <c r="E22" s="385">
        <v>76.900000000000006</v>
      </c>
      <c r="F22" s="386">
        <v>202</v>
      </c>
      <c r="G22" s="387">
        <v>110</v>
      </c>
      <c r="H22" s="118"/>
    </row>
    <row r="23" spans="1:8" ht="26.1" customHeight="1">
      <c r="A23" s="443" t="s">
        <v>141</v>
      </c>
      <c r="B23" s="471"/>
      <c r="C23" s="385">
        <v>257.2</v>
      </c>
      <c r="D23" s="385">
        <v>178.7</v>
      </c>
      <c r="E23" s="385">
        <v>78.599999999999994</v>
      </c>
      <c r="F23" s="386">
        <v>209</v>
      </c>
      <c r="G23" s="387">
        <v>133</v>
      </c>
      <c r="H23" s="118"/>
    </row>
    <row r="24" spans="1:8" ht="26.1" customHeight="1">
      <c r="A24" s="443" t="s">
        <v>142</v>
      </c>
      <c r="B24" s="471"/>
      <c r="C24" s="385">
        <v>680.1</v>
      </c>
      <c r="D24" s="385">
        <v>449.6</v>
      </c>
      <c r="E24" s="385">
        <v>230.5</v>
      </c>
      <c r="F24" s="386">
        <v>235</v>
      </c>
      <c r="G24" s="387">
        <v>148</v>
      </c>
      <c r="H24" s="118"/>
    </row>
    <row r="25" spans="1:8" ht="26.1" customHeight="1">
      <c r="A25" s="443" t="s">
        <v>143</v>
      </c>
      <c r="B25" s="471"/>
      <c r="C25" s="385">
        <v>333.9</v>
      </c>
      <c r="D25" s="385">
        <v>257.39999999999998</v>
      </c>
      <c r="E25" s="385">
        <v>76.400000000000006</v>
      </c>
      <c r="F25" s="386">
        <v>219</v>
      </c>
      <c r="G25" s="387">
        <v>142</v>
      </c>
      <c r="H25" s="118"/>
    </row>
    <row r="26" spans="1:8" s="3" customFormat="1" ht="24.95" customHeight="1">
      <c r="A26" s="526" t="s">
        <v>66</v>
      </c>
      <c r="B26" s="526"/>
      <c r="C26" s="526"/>
      <c r="D26" s="526"/>
      <c r="E26" s="526"/>
      <c r="F26" s="526"/>
      <c r="G26" s="526"/>
      <c r="H26" s="4"/>
    </row>
    <row r="27" spans="1:8" s="3" customFormat="1" ht="24.95" customHeight="1">
      <c r="A27" s="506" t="s">
        <v>67</v>
      </c>
      <c r="B27" s="506"/>
      <c r="C27" s="506"/>
      <c r="D27" s="506"/>
      <c r="E27" s="506"/>
      <c r="F27" s="506"/>
      <c r="G27" s="506"/>
      <c r="H27" s="4"/>
    </row>
    <row r="28" spans="1:8" s="8" customFormat="1" ht="18.75" customHeight="1">
      <c r="C28" s="19"/>
      <c r="D28" s="19"/>
      <c r="E28" s="19"/>
      <c r="F28" s="19"/>
      <c r="G28" s="119"/>
      <c r="H28" s="9"/>
    </row>
    <row r="29" spans="1:8" ht="19.149999999999999" customHeight="1">
      <c r="C29" s="19"/>
      <c r="D29" s="19"/>
      <c r="E29" s="19"/>
      <c r="F29" s="19"/>
      <c r="G29" s="119"/>
    </row>
    <row r="30" spans="1:8">
      <c r="C30" s="19"/>
      <c r="D30" s="19"/>
      <c r="E30" s="19"/>
      <c r="F30" s="19"/>
      <c r="G30" s="119"/>
    </row>
    <row r="31" spans="1:8">
      <c r="C31" s="120"/>
      <c r="D31" s="120"/>
      <c r="E31" s="120"/>
      <c r="F31" s="120"/>
      <c r="G31" s="121"/>
    </row>
  </sheetData>
  <mergeCells count="26">
    <mergeCell ref="A20:B20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7:G27"/>
    <mergeCell ref="A21:B21"/>
    <mergeCell ref="A22:B22"/>
    <mergeCell ref="A23:B23"/>
    <mergeCell ref="A24:B24"/>
    <mergeCell ref="A25:B25"/>
    <mergeCell ref="A26:G26"/>
    <mergeCell ref="A9:B9"/>
    <mergeCell ref="B1:G1"/>
    <mergeCell ref="B2:G2"/>
    <mergeCell ref="B3:G3"/>
    <mergeCell ref="B4:G4"/>
    <mergeCell ref="A6:B7"/>
    <mergeCell ref="C7:E7"/>
    <mergeCell ref="F7:G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28"/>
  <sheetViews>
    <sheetView zoomScale="75" zoomScaleNormal="75" workbookViewId="0"/>
  </sheetViews>
  <sheetFormatPr defaultRowHeight="15"/>
  <cols>
    <col min="1" max="1" width="16.28515625" style="6" customWidth="1"/>
    <col min="2" max="2" width="8" style="6" customWidth="1"/>
    <col min="3" max="7" width="7.7109375" style="6" customWidth="1"/>
    <col min="8" max="8" width="7.7109375" style="7" customWidth="1"/>
    <col min="9" max="9" width="9.5703125" style="6" customWidth="1"/>
    <col min="10" max="10" width="11.42578125" style="6" customWidth="1"/>
    <col min="11" max="16384" width="9.140625" style="6"/>
  </cols>
  <sheetData>
    <row r="1" spans="1:14" ht="15" customHeight="1">
      <c r="A1" s="6" t="s">
        <v>217</v>
      </c>
      <c r="B1" s="456" t="s">
        <v>256</v>
      </c>
      <c r="C1" s="456"/>
      <c r="D1" s="456"/>
      <c r="E1" s="456"/>
      <c r="F1" s="456"/>
      <c r="G1" s="456"/>
      <c r="H1" s="425"/>
      <c r="I1" s="414"/>
      <c r="J1" s="414"/>
    </row>
    <row r="2" spans="1:14" ht="15" customHeight="1">
      <c r="B2" s="457" t="s">
        <v>4</v>
      </c>
      <c r="C2" s="457"/>
      <c r="D2" s="457"/>
      <c r="E2" s="457"/>
    </row>
    <row r="3" spans="1:14" ht="18.95" customHeight="1">
      <c r="B3" s="458" t="s">
        <v>257</v>
      </c>
      <c r="C3" s="458"/>
      <c r="D3" s="458"/>
      <c r="E3" s="458"/>
      <c r="F3" s="458"/>
      <c r="G3" s="458"/>
      <c r="H3" s="458"/>
      <c r="I3" s="458"/>
      <c r="J3" s="458"/>
    </row>
    <row r="4" spans="1:14" ht="15" customHeight="1">
      <c r="B4" s="458" t="s">
        <v>5</v>
      </c>
      <c r="C4" s="458"/>
      <c r="D4" s="458"/>
      <c r="E4" s="458"/>
    </row>
    <row r="5" spans="1:14" ht="15" customHeight="1" thickBot="1">
      <c r="B5" s="7"/>
      <c r="C5" s="7"/>
      <c r="D5" s="7"/>
      <c r="E5" s="7"/>
      <c r="F5" s="7"/>
      <c r="G5" s="7"/>
    </row>
    <row r="6" spans="1:14" s="414" customFormat="1" ht="48.75" customHeight="1">
      <c r="A6" s="444" t="s">
        <v>0</v>
      </c>
      <c r="B6" s="487"/>
      <c r="C6" s="529" t="s">
        <v>116</v>
      </c>
      <c r="D6" s="530"/>
      <c r="E6" s="530"/>
      <c r="F6" s="530"/>
      <c r="G6" s="531"/>
      <c r="H6" s="493" t="s">
        <v>68</v>
      </c>
      <c r="I6" s="491"/>
      <c r="J6" s="491"/>
    </row>
    <row r="7" spans="1:14" s="414" customFormat="1" ht="65.25" customHeight="1">
      <c r="A7" s="488"/>
      <c r="B7" s="489"/>
      <c r="C7" s="176" t="s">
        <v>1</v>
      </c>
      <c r="D7" s="423" t="s">
        <v>69</v>
      </c>
      <c r="E7" s="423" t="s">
        <v>70</v>
      </c>
      <c r="F7" s="423" t="s">
        <v>69</v>
      </c>
      <c r="G7" s="423" t="s">
        <v>70</v>
      </c>
      <c r="H7" s="496" t="s">
        <v>155</v>
      </c>
      <c r="I7" s="496" t="s">
        <v>156</v>
      </c>
      <c r="J7" s="527" t="s">
        <v>157</v>
      </c>
    </row>
    <row r="8" spans="1:14" s="414" customFormat="1" ht="70.5" customHeight="1" thickBot="1">
      <c r="A8" s="445"/>
      <c r="B8" s="490"/>
      <c r="C8" s="525" t="s">
        <v>65</v>
      </c>
      <c r="D8" s="525"/>
      <c r="E8" s="453"/>
      <c r="F8" s="452" t="s">
        <v>71</v>
      </c>
      <c r="G8" s="525"/>
      <c r="H8" s="441"/>
      <c r="I8" s="441"/>
      <c r="J8" s="528"/>
    </row>
    <row r="9" spans="1:14" ht="21.95" customHeight="1">
      <c r="A9" s="422" t="s">
        <v>144</v>
      </c>
      <c r="B9" s="184" t="s">
        <v>145</v>
      </c>
      <c r="C9" s="382" t="s">
        <v>204</v>
      </c>
      <c r="D9" s="382" t="s">
        <v>205</v>
      </c>
      <c r="E9" s="382" t="s">
        <v>206</v>
      </c>
      <c r="F9" s="383">
        <v>208</v>
      </c>
      <c r="G9" s="391">
        <v>122</v>
      </c>
      <c r="H9" s="392">
        <v>4899.6000000000004</v>
      </c>
      <c r="I9" s="393" t="s">
        <v>179</v>
      </c>
      <c r="J9" s="394">
        <v>127</v>
      </c>
      <c r="K9" s="92"/>
      <c r="L9" s="405"/>
      <c r="M9" s="116"/>
      <c r="N9" s="116"/>
    </row>
    <row r="10" spans="1:14" ht="14.1" customHeight="1">
      <c r="A10" s="446" t="s">
        <v>146</v>
      </c>
      <c r="B10" s="472"/>
      <c r="C10" s="279"/>
      <c r="D10" s="280"/>
      <c r="E10" s="395"/>
      <c r="F10" s="396"/>
      <c r="G10" s="396"/>
      <c r="H10" s="395"/>
      <c r="I10" s="397"/>
      <c r="J10" s="398"/>
      <c r="K10" s="92"/>
      <c r="L10" s="405"/>
      <c r="M10" s="116"/>
      <c r="N10" s="116"/>
    </row>
    <row r="11" spans="1:14" ht="24" customHeight="1">
      <c r="A11" s="443" t="s">
        <v>128</v>
      </c>
      <c r="B11" s="471"/>
      <c r="C11" s="385">
        <v>560.9</v>
      </c>
      <c r="D11" s="385">
        <v>443.1</v>
      </c>
      <c r="E11" s="385">
        <v>117.7</v>
      </c>
      <c r="F11" s="386">
        <v>220</v>
      </c>
      <c r="G11" s="386">
        <v>132</v>
      </c>
      <c r="H11" s="385">
        <v>318.89999999999998</v>
      </c>
      <c r="I11" s="399">
        <v>6.5</v>
      </c>
      <c r="J11" s="122">
        <v>110</v>
      </c>
      <c r="K11" s="92"/>
      <c r="L11" s="405"/>
      <c r="M11" s="116"/>
      <c r="N11" s="116"/>
    </row>
    <row r="12" spans="1:14" ht="24" customHeight="1">
      <c r="A12" s="443" t="s">
        <v>129</v>
      </c>
      <c r="B12" s="471"/>
      <c r="C12" s="385">
        <v>397.3</v>
      </c>
      <c r="D12" s="385">
        <v>278</v>
      </c>
      <c r="E12" s="280">
        <v>119.3</v>
      </c>
      <c r="F12" s="386">
        <v>222</v>
      </c>
      <c r="G12" s="386">
        <v>142</v>
      </c>
      <c r="H12" s="385">
        <v>289.2</v>
      </c>
      <c r="I12" s="399">
        <v>5.9</v>
      </c>
      <c r="J12" s="122">
        <v>138</v>
      </c>
      <c r="K12" s="92"/>
      <c r="L12" s="405"/>
      <c r="M12" s="116"/>
      <c r="N12" s="116"/>
    </row>
    <row r="13" spans="1:14" ht="24" customHeight="1">
      <c r="A13" s="443" t="s">
        <v>130</v>
      </c>
      <c r="B13" s="471"/>
      <c r="C13" s="385">
        <v>324.7</v>
      </c>
      <c r="D13" s="385">
        <v>184.3</v>
      </c>
      <c r="E13" s="385">
        <v>140.4</v>
      </c>
      <c r="F13" s="386">
        <v>186</v>
      </c>
      <c r="G13" s="386">
        <v>122</v>
      </c>
      <c r="H13" s="385">
        <v>201.2</v>
      </c>
      <c r="I13" s="399">
        <v>4.0999999999999996</v>
      </c>
      <c r="J13" s="122">
        <v>94</v>
      </c>
      <c r="K13" s="92"/>
      <c r="L13" s="405"/>
      <c r="M13" s="116"/>
      <c r="N13" s="116"/>
    </row>
    <row r="14" spans="1:14" ht="24" customHeight="1">
      <c r="A14" s="443" t="s">
        <v>131</v>
      </c>
      <c r="B14" s="471"/>
      <c r="C14" s="385">
        <v>203.6</v>
      </c>
      <c r="D14" s="385">
        <v>145.80000000000001</v>
      </c>
      <c r="E14" s="385">
        <v>57.8</v>
      </c>
      <c r="F14" s="386">
        <v>227</v>
      </c>
      <c r="G14" s="386">
        <v>153</v>
      </c>
      <c r="H14" s="385">
        <v>125.5</v>
      </c>
      <c r="I14" s="399">
        <v>2.6</v>
      </c>
      <c r="J14" s="122">
        <v>123</v>
      </c>
      <c r="K14" s="92"/>
      <c r="L14" s="405"/>
      <c r="M14" s="116"/>
      <c r="N14" s="116"/>
    </row>
    <row r="15" spans="1:14" ht="24" customHeight="1">
      <c r="A15" s="443" t="s">
        <v>132</v>
      </c>
      <c r="B15" s="471"/>
      <c r="C15" s="385">
        <v>504.9</v>
      </c>
      <c r="D15" s="385">
        <v>378.3</v>
      </c>
      <c r="E15" s="385">
        <v>126.6</v>
      </c>
      <c r="F15" s="386">
        <v>239</v>
      </c>
      <c r="G15" s="386">
        <v>138</v>
      </c>
      <c r="H15" s="385">
        <v>355.7</v>
      </c>
      <c r="I15" s="399">
        <v>7.3</v>
      </c>
      <c r="J15" s="122">
        <v>142</v>
      </c>
      <c r="K15" s="92"/>
      <c r="L15" s="405"/>
      <c r="M15" s="116"/>
      <c r="N15" s="116"/>
    </row>
    <row r="16" spans="1:14" ht="24" customHeight="1">
      <c r="A16" s="443" t="s">
        <v>133</v>
      </c>
      <c r="B16" s="471"/>
      <c r="C16" s="385">
        <v>462.3</v>
      </c>
      <c r="D16" s="385">
        <v>298</v>
      </c>
      <c r="E16" s="385">
        <v>164.3</v>
      </c>
      <c r="F16" s="386">
        <v>182</v>
      </c>
      <c r="G16" s="386">
        <v>95</v>
      </c>
      <c r="H16" s="385">
        <v>285.7</v>
      </c>
      <c r="I16" s="399">
        <v>5.8</v>
      </c>
      <c r="J16" s="122">
        <v>85</v>
      </c>
      <c r="K16" s="92"/>
      <c r="L16" s="405"/>
      <c r="M16" s="116"/>
      <c r="N16" s="116"/>
    </row>
    <row r="17" spans="1:14" ht="24" customHeight="1">
      <c r="A17" s="443" t="s">
        <v>134</v>
      </c>
      <c r="B17" s="471"/>
      <c r="C17" s="385">
        <v>891.2</v>
      </c>
      <c r="D17" s="385">
        <v>671.9</v>
      </c>
      <c r="E17" s="385">
        <v>219.4</v>
      </c>
      <c r="F17" s="386">
        <v>196</v>
      </c>
      <c r="G17" s="386">
        <v>115</v>
      </c>
      <c r="H17" s="385">
        <v>806</v>
      </c>
      <c r="I17" s="399">
        <v>16.5</v>
      </c>
      <c r="J17" s="122">
        <v>151</v>
      </c>
      <c r="K17" s="92"/>
      <c r="L17" s="405"/>
      <c r="M17" s="116"/>
      <c r="N17" s="116"/>
    </row>
    <row r="18" spans="1:14" ht="24" customHeight="1">
      <c r="A18" s="443" t="s">
        <v>135</v>
      </c>
      <c r="B18" s="471"/>
      <c r="C18" s="385">
        <v>186.2</v>
      </c>
      <c r="D18" s="385">
        <v>109.3</v>
      </c>
      <c r="E18" s="385">
        <v>76.900000000000006</v>
      </c>
      <c r="F18" s="386">
        <v>210</v>
      </c>
      <c r="G18" s="386">
        <v>160</v>
      </c>
      <c r="H18" s="385">
        <v>88.8</v>
      </c>
      <c r="I18" s="399">
        <v>1.8</v>
      </c>
      <c r="J18" s="122">
        <v>89</v>
      </c>
      <c r="K18" s="92"/>
      <c r="L18" s="405"/>
      <c r="M18" s="116"/>
      <c r="N18" s="116"/>
    </row>
    <row r="19" spans="1:14" ht="24" customHeight="1">
      <c r="A19" s="443" t="s">
        <v>136</v>
      </c>
      <c r="B19" s="471"/>
      <c r="C19" s="385">
        <v>204.3</v>
      </c>
      <c r="D19" s="385">
        <v>114.7</v>
      </c>
      <c r="E19" s="385">
        <v>89.5</v>
      </c>
      <c r="F19" s="386">
        <v>130</v>
      </c>
      <c r="G19" s="386">
        <v>72</v>
      </c>
      <c r="H19" s="385">
        <v>155.4</v>
      </c>
      <c r="I19" s="399">
        <v>3.2</v>
      </c>
      <c r="J19" s="122">
        <v>73</v>
      </c>
      <c r="K19" s="92"/>
      <c r="L19" s="405"/>
      <c r="M19" s="116"/>
      <c r="N19" s="116"/>
    </row>
    <row r="20" spans="1:14" ht="24" customHeight="1">
      <c r="A20" s="443" t="s">
        <v>137</v>
      </c>
      <c r="B20" s="471"/>
      <c r="C20" s="385">
        <v>184.2</v>
      </c>
      <c r="D20" s="385">
        <v>122.2</v>
      </c>
      <c r="E20" s="385">
        <v>62.1</v>
      </c>
      <c r="F20" s="386">
        <v>169</v>
      </c>
      <c r="G20" s="386">
        <v>132</v>
      </c>
      <c r="H20" s="385">
        <v>148.6</v>
      </c>
      <c r="I20" s="399">
        <v>3</v>
      </c>
      <c r="J20" s="122">
        <v>125</v>
      </c>
      <c r="K20" s="92"/>
      <c r="L20" s="405"/>
      <c r="M20" s="116"/>
      <c r="N20" s="116"/>
    </row>
    <row r="21" spans="1:14" ht="24" customHeight="1">
      <c r="A21" s="443" t="s">
        <v>138</v>
      </c>
      <c r="B21" s="471"/>
      <c r="C21" s="385">
        <v>400.5</v>
      </c>
      <c r="D21" s="385">
        <v>311.10000000000002</v>
      </c>
      <c r="E21" s="385">
        <v>89.4</v>
      </c>
      <c r="F21" s="386">
        <v>208</v>
      </c>
      <c r="G21" s="386">
        <v>111</v>
      </c>
      <c r="H21" s="385">
        <v>396.6</v>
      </c>
      <c r="I21" s="399">
        <v>8.1</v>
      </c>
      <c r="J21" s="122">
        <v>172</v>
      </c>
      <c r="K21" s="92"/>
      <c r="L21" s="405"/>
      <c r="M21" s="116"/>
      <c r="N21" s="116"/>
    </row>
    <row r="22" spans="1:14" ht="24" customHeight="1">
      <c r="A22" s="443" t="s">
        <v>139</v>
      </c>
      <c r="B22" s="471"/>
      <c r="C22" s="385">
        <v>969.6</v>
      </c>
      <c r="D22" s="385">
        <v>817</v>
      </c>
      <c r="E22" s="385">
        <v>152.6</v>
      </c>
      <c r="F22" s="386">
        <v>231</v>
      </c>
      <c r="G22" s="386">
        <v>146</v>
      </c>
      <c r="H22" s="385">
        <v>624.1</v>
      </c>
      <c r="I22" s="399">
        <v>12.7</v>
      </c>
      <c r="J22" s="122">
        <v>136</v>
      </c>
      <c r="K22" s="92"/>
      <c r="L22" s="405"/>
      <c r="M22" s="116"/>
      <c r="N22" s="116"/>
    </row>
    <row r="23" spans="1:14" ht="24" customHeight="1">
      <c r="A23" s="443" t="s">
        <v>140</v>
      </c>
      <c r="B23" s="471"/>
      <c r="C23" s="385">
        <v>183.5</v>
      </c>
      <c r="D23" s="385">
        <v>109.1</v>
      </c>
      <c r="E23" s="385">
        <v>74.5</v>
      </c>
      <c r="F23" s="386">
        <v>193</v>
      </c>
      <c r="G23" s="386">
        <v>106</v>
      </c>
      <c r="H23" s="385">
        <v>108.6</v>
      </c>
      <c r="I23" s="399">
        <v>2.2000000000000002</v>
      </c>
      <c r="J23" s="122">
        <v>86</v>
      </c>
      <c r="K23" s="92"/>
      <c r="L23" s="405"/>
      <c r="M23" s="116"/>
      <c r="N23" s="116"/>
    </row>
    <row r="24" spans="1:14" ht="24" customHeight="1">
      <c r="A24" s="443" t="s">
        <v>141</v>
      </c>
      <c r="B24" s="471"/>
      <c r="C24" s="385">
        <v>248.5</v>
      </c>
      <c r="D24" s="385">
        <v>171.5</v>
      </c>
      <c r="E24" s="385">
        <v>76.900000000000006</v>
      </c>
      <c r="F24" s="386">
        <v>201</v>
      </c>
      <c r="G24" s="386">
        <v>130</v>
      </c>
      <c r="H24" s="385">
        <v>186.2</v>
      </c>
      <c r="I24" s="399">
        <v>3.8</v>
      </c>
      <c r="J24" s="122">
        <v>129</v>
      </c>
      <c r="K24" s="92"/>
      <c r="L24" s="405"/>
      <c r="M24" s="116"/>
      <c r="N24" s="116"/>
    </row>
    <row r="25" spans="1:14" ht="24" customHeight="1">
      <c r="A25" s="443" t="s">
        <v>142</v>
      </c>
      <c r="B25" s="471"/>
      <c r="C25" s="385">
        <v>654</v>
      </c>
      <c r="D25" s="385">
        <v>429.5</v>
      </c>
      <c r="E25" s="385">
        <v>224.5</v>
      </c>
      <c r="F25" s="386">
        <v>225</v>
      </c>
      <c r="G25" s="386">
        <v>144</v>
      </c>
      <c r="H25" s="385">
        <v>532.9</v>
      </c>
      <c r="I25" s="399">
        <v>10.9</v>
      </c>
      <c r="J25" s="122">
        <v>153</v>
      </c>
      <c r="K25" s="92"/>
      <c r="L25" s="405"/>
      <c r="M25" s="116"/>
      <c r="N25" s="116"/>
    </row>
    <row r="26" spans="1:14" ht="24" customHeight="1">
      <c r="A26" s="443" t="s">
        <v>143</v>
      </c>
      <c r="B26" s="471"/>
      <c r="C26" s="385">
        <v>320.89999999999998</v>
      </c>
      <c r="D26" s="385">
        <v>245.9</v>
      </c>
      <c r="E26" s="385">
        <v>75</v>
      </c>
      <c r="F26" s="386">
        <v>209</v>
      </c>
      <c r="G26" s="386">
        <v>139</v>
      </c>
      <c r="H26" s="385">
        <v>276.39999999999998</v>
      </c>
      <c r="I26" s="399">
        <v>5.6</v>
      </c>
      <c r="J26" s="122">
        <v>161</v>
      </c>
      <c r="K26" s="92"/>
      <c r="L26" s="405"/>
      <c r="M26" s="116"/>
      <c r="N26" s="116"/>
    </row>
    <row r="27" spans="1:14" s="3" customFormat="1" ht="24.95" customHeight="1">
      <c r="A27" s="526" t="s">
        <v>72</v>
      </c>
      <c r="B27" s="526"/>
      <c r="C27" s="526"/>
      <c r="D27" s="526"/>
      <c r="E27" s="526"/>
      <c r="F27" s="526"/>
      <c r="G27" s="526"/>
      <c r="H27" s="526"/>
      <c r="I27" s="526"/>
      <c r="J27" s="526"/>
    </row>
    <row r="28" spans="1:14" s="3" customFormat="1" ht="21" customHeight="1">
      <c r="A28" s="506" t="s">
        <v>73</v>
      </c>
      <c r="B28" s="506"/>
      <c r="C28" s="506"/>
      <c r="D28" s="506"/>
      <c r="E28" s="506"/>
      <c r="F28" s="506"/>
      <c r="G28" s="506"/>
      <c r="H28" s="506"/>
      <c r="I28" s="506"/>
      <c r="J28" s="506"/>
    </row>
  </sheetData>
  <mergeCells count="31">
    <mergeCell ref="B1:G1"/>
    <mergeCell ref="A27:J27"/>
    <mergeCell ref="A18:B18"/>
    <mergeCell ref="A19:B19"/>
    <mergeCell ref="A20:B20"/>
    <mergeCell ref="F8:G8"/>
    <mergeCell ref="A26:B26"/>
    <mergeCell ref="J7:J8"/>
    <mergeCell ref="A16:B16"/>
    <mergeCell ref="A17:B17"/>
    <mergeCell ref="B2:E2"/>
    <mergeCell ref="B3:J3"/>
    <mergeCell ref="B4:E4"/>
    <mergeCell ref="A6:B8"/>
    <mergeCell ref="C6:G6"/>
    <mergeCell ref="A14:B14"/>
    <mergeCell ref="A11:B11"/>
    <mergeCell ref="A15:B15"/>
    <mergeCell ref="A13:B13"/>
    <mergeCell ref="H7:H8"/>
    <mergeCell ref="H6:J6"/>
    <mergeCell ref="I7:I8"/>
    <mergeCell ref="A12:B12"/>
    <mergeCell ref="C8:E8"/>
    <mergeCell ref="A10:B10"/>
    <mergeCell ref="A28:J28"/>
    <mergeCell ref="A21:B21"/>
    <mergeCell ref="A22:B22"/>
    <mergeCell ref="A23:B23"/>
    <mergeCell ref="A24:B24"/>
    <mergeCell ref="A25:B25"/>
  </mergeCells>
  <pageMargins left="0.7" right="0.7" top="0.75" bottom="0.75" header="0.3" footer="0.3"/>
  <pageSetup paperSize="9" scale="9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47"/>
  <sheetViews>
    <sheetView zoomScale="75" zoomScaleNormal="75" workbookViewId="0">
      <selection sqref="A1:E1"/>
    </sheetView>
  </sheetViews>
  <sheetFormatPr defaultColWidth="8.85546875" defaultRowHeight="15"/>
  <cols>
    <col min="1" max="1" width="17.140625" style="7" customWidth="1"/>
    <col min="2" max="2" width="7.7109375" style="6" customWidth="1"/>
    <col min="3" max="6" width="8.7109375" style="6" customWidth="1"/>
    <col min="7" max="7" width="10.28515625" style="6" customWidth="1"/>
    <col min="8" max="8" width="9.28515625" style="6" customWidth="1"/>
    <col min="9" max="9" width="8.85546875" style="6" customWidth="1"/>
    <col min="10" max="10" width="11.7109375" style="6" customWidth="1"/>
    <col min="11" max="11" width="10.7109375" style="6" customWidth="1"/>
    <col min="12" max="12" width="8.85546875" style="7"/>
    <col min="13" max="16384" width="8.85546875" style="6"/>
  </cols>
  <sheetData>
    <row r="1" spans="1:12" s="22" customFormat="1" ht="18" customHeight="1">
      <c r="A1" s="454" t="s">
        <v>74</v>
      </c>
      <c r="B1" s="454"/>
      <c r="C1" s="454"/>
      <c r="D1" s="454"/>
      <c r="E1" s="454"/>
      <c r="H1" s="24"/>
    </row>
    <row r="2" spans="1:12" s="22" customFormat="1" ht="18" customHeight="1">
      <c r="A2" s="455" t="s">
        <v>75</v>
      </c>
      <c r="B2" s="455"/>
      <c r="C2" s="455"/>
      <c r="D2" s="455"/>
      <c r="E2" s="455"/>
      <c r="H2" s="24"/>
    </row>
    <row r="3" spans="1:12" s="2" customFormat="1" ht="16.5" customHeight="1">
      <c r="H3" s="26"/>
    </row>
    <row r="4" spans="1:12" ht="18">
      <c r="A4" s="10" t="s">
        <v>218</v>
      </c>
      <c r="B4" s="456" t="s">
        <v>258</v>
      </c>
      <c r="C4" s="456"/>
      <c r="D4" s="456"/>
      <c r="E4" s="456"/>
      <c r="F4" s="456"/>
      <c r="G4" s="456"/>
      <c r="H4" s="456"/>
      <c r="I4" s="11"/>
      <c r="J4" s="11"/>
      <c r="K4" s="11"/>
    </row>
    <row r="5" spans="1:12" s="115" customFormat="1" ht="18">
      <c r="A5" s="123"/>
      <c r="B5" s="537" t="s">
        <v>259</v>
      </c>
      <c r="C5" s="537"/>
      <c r="D5" s="537"/>
      <c r="E5" s="537"/>
      <c r="F5" s="537"/>
      <c r="G5" s="537"/>
      <c r="H5" s="537"/>
      <c r="I5" s="166"/>
      <c r="J5" s="166"/>
      <c r="K5" s="166"/>
      <c r="L5" s="123"/>
    </row>
    <row r="6" spans="1:12" ht="15.75" thickBot="1">
      <c r="B6" s="7"/>
      <c r="C6" s="7"/>
      <c r="D6" s="7"/>
      <c r="E6" s="7"/>
      <c r="F6" s="7"/>
      <c r="G6" s="7"/>
      <c r="H6" s="7"/>
      <c r="I6" s="7"/>
      <c r="J6" s="7"/>
      <c r="K6" s="7"/>
    </row>
    <row r="7" spans="1:12" s="11" customFormat="1" ht="27" customHeight="1">
      <c r="A7" s="444" t="s">
        <v>0</v>
      </c>
      <c r="B7" s="487"/>
      <c r="C7" s="504" t="s">
        <v>158</v>
      </c>
      <c r="D7" s="503" t="s">
        <v>229</v>
      </c>
      <c r="E7" s="504"/>
      <c r="F7" s="493" t="s">
        <v>230</v>
      </c>
      <c r="G7" s="491"/>
      <c r="H7" s="491"/>
      <c r="I7" s="491"/>
      <c r="J7" s="491"/>
      <c r="K7" s="491"/>
      <c r="L7" s="10"/>
    </row>
    <row r="8" spans="1:12" s="11" customFormat="1" ht="18.75" customHeight="1">
      <c r="A8" s="488"/>
      <c r="B8" s="489"/>
      <c r="C8" s="538"/>
      <c r="D8" s="535"/>
      <c r="E8" s="536"/>
      <c r="F8" s="539" t="s">
        <v>106</v>
      </c>
      <c r="G8" s="499" t="s">
        <v>160</v>
      </c>
      <c r="H8" s="500"/>
      <c r="I8" s="500"/>
      <c r="J8" s="500"/>
      <c r="K8" s="500"/>
      <c r="L8" s="10"/>
    </row>
    <row r="9" spans="1:12" s="11" customFormat="1" ht="124.5" customHeight="1" thickBot="1">
      <c r="A9" s="445"/>
      <c r="B9" s="490"/>
      <c r="C9" s="495"/>
      <c r="D9" s="424" t="s">
        <v>106</v>
      </c>
      <c r="E9" s="424" t="s">
        <v>161</v>
      </c>
      <c r="F9" s="540"/>
      <c r="G9" s="428" t="s">
        <v>260</v>
      </c>
      <c r="H9" s="202" t="s">
        <v>162</v>
      </c>
      <c r="I9" s="202" t="s">
        <v>165</v>
      </c>
      <c r="J9" s="202" t="s">
        <v>228</v>
      </c>
      <c r="K9" s="412" t="s">
        <v>164</v>
      </c>
      <c r="L9" s="10"/>
    </row>
    <row r="10" spans="1:12" s="124" customFormat="1" ht="32.25" customHeight="1">
      <c r="A10" s="488" t="s">
        <v>107</v>
      </c>
      <c r="B10" s="488"/>
      <c r="C10" s="488"/>
      <c r="D10" s="488"/>
      <c r="E10" s="488"/>
      <c r="F10" s="488"/>
      <c r="G10" s="488"/>
      <c r="H10" s="488"/>
      <c r="I10" s="488"/>
      <c r="J10" s="488"/>
      <c r="K10" s="488"/>
    </row>
    <row r="11" spans="1:12" ht="21.95" customHeight="1">
      <c r="A11" s="532" t="s">
        <v>227</v>
      </c>
      <c r="B11" s="533"/>
      <c r="C11" s="211">
        <v>9885</v>
      </c>
      <c r="D11" s="207">
        <v>3646</v>
      </c>
      <c r="E11" s="206">
        <v>2250</v>
      </c>
      <c r="F11" s="212">
        <v>6239</v>
      </c>
      <c r="G11" s="213">
        <v>312</v>
      </c>
      <c r="H11" s="206">
        <v>306</v>
      </c>
      <c r="I11" s="206">
        <v>1017</v>
      </c>
      <c r="J11" s="206">
        <v>420</v>
      </c>
      <c r="K11" s="206">
        <v>409</v>
      </c>
    </row>
    <row r="12" spans="1:12" ht="15" customHeight="1">
      <c r="A12" s="443" t="s">
        <v>128</v>
      </c>
      <c r="B12" s="471"/>
      <c r="C12" s="214">
        <v>903</v>
      </c>
      <c r="D12" s="209">
        <v>381</v>
      </c>
      <c r="E12" s="205">
        <v>230</v>
      </c>
      <c r="F12" s="215">
        <v>522</v>
      </c>
      <c r="G12" s="216">
        <v>28</v>
      </c>
      <c r="H12" s="205">
        <v>15</v>
      </c>
      <c r="I12" s="205">
        <v>81</v>
      </c>
      <c r="J12" s="205">
        <v>30</v>
      </c>
      <c r="K12" s="205">
        <v>9</v>
      </c>
    </row>
    <row r="13" spans="1:12" ht="15" customHeight="1">
      <c r="A13" s="443" t="s">
        <v>129</v>
      </c>
      <c r="B13" s="471"/>
      <c r="C13" s="214">
        <v>331</v>
      </c>
      <c r="D13" s="209">
        <v>149</v>
      </c>
      <c r="E13" s="205">
        <v>106</v>
      </c>
      <c r="F13" s="215">
        <v>182</v>
      </c>
      <c r="G13" s="216">
        <v>8</v>
      </c>
      <c r="H13" s="205">
        <v>19</v>
      </c>
      <c r="I13" s="205">
        <v>35</v>
      </c>
      <c r="J13" s="205">
        <v>15</v>
      </c>
      <c r="K13" s="205">
        <v>13</v>
      </c>
    </row>
    <row r="14" spans="1:12" ht="15" customHeight="1">
      <c r="A14" s="443" t="s">
        <v>130</v>
      </c>
      <c r="B14" s="471"/>
      <c r="C14" s="214">
        <v>363</v>
      </c>
      <c r="D14" s="209">
        <v>149</v>
      </c>
      <c r="E14" s="205">
        <v>89</v>
      </c>
      <c r="F14" s="215">
        <v>214</v>
      </c>
      <c r="G14" s="216">
        <v>33</v>
      </c>
      <c r="H14" s="205">
        <v>4</v>
      </c>
      <c r="I14" s="205">
        <v>34</v>
      </c>
      <c r="J14" s="205">
        <v>24</v>
      </c>
      <c r="K14" s="205">
        <v>15</v>
      </c>
    </row>
    <row r="15" spans="1:12" ht="15" customHeight="1">
      <c r="A15" s="443" t="s">
        <v>131</v>
      </c>
      <c r="B15" s="471"/>
      <c r="C15" s="214">
        <v>283</v>
      </c>
      <c r="D15" s="209">
        <v>127</v>
      </c>
      <c r="E15" s="205">
        <v>62</v>
      </c>
      <c r="F15" s="215">
        <v>156</v>
      </c>
      <c r="G15" s="216">
        <v>9</v>
      </c>
      <c r="H15" s="205">
        <v>17</v>
      </c>
      <c r="I15" s="205">
        <v>31</v>
      </c>
      <c r="J15" s="205">
        <v>23</v>
      </c>
      <c r="K15" s="205">
        <v>18</v>
      </c>
    </row>
    <row r="16" spans="1:12" ht="15" customHeight="1">
      <c r="A16" s="443" t="s">
        <v>132</v>
      </c>
      <c r="B16" s="471"/>
      <c r="C16" s="214">
        <v>362</v>
      </c>
      <c r="D16" s="209">
        <v>206</v>
      </c>
      <c r="E16" s="205">
        <v>115</v>
      </c>
      <c r="F16" s="215">
        <v>156</v>
      </c>
      <c r="G16" s="216">
        <v>9</v>
      </c>
      <c r="H16" s="205">
        <v>6</v>
      </c>
      <c r="I16" s="205">
        <v>12</v>
      </c>
      <c r="J16" s="205">
        <v>21</v>
      </c>
      <c r="K16" s="205">
        <v>13</v>
      </c>
    </row>
    <row r="17" spans="1:11" ht="15" customHeight="1">
      <c r="A17" s="443" t="s">
        <v>133</v>
      </c>
      <c r="B17" s="471"/>
      <c r="C17" s="214">
        <v>1418</v>
      </c>
      <c r="D17" s="209">
        <v>449</v>
      </c>
      <c r="E17" s="205">
        <v>300</v>
      </c>
      <c r="F17" s="215">
        <v>969</v>
      </c>
      <c r="G17" s="216">
        <v>29</v>
      </c>
      <c r="H17" s="205">
        <v>18</v>
      </c>
      <c r="I17" s="205">
        <v>96</v>
      </c>
      <c r="J17" s="205">
        <v>61</v>
      </c>
      <c r="K17" s="205">
        <v>12</v>
      </c>
    </row>
    <row r="18" spans="1:11" ht="15" customHeight="1">
      <c r="A18" s="443" t="s">
        <v>134</v>
      </c>
      <c r="B18" s="471"/>
      <c r="C18" s="214">
        <v>476</v>
      </c>
      <c r="D18" s="209">
        <v>297</v>
      </c>
      <c r="E18" s="205">
        <v>212</v>
      </c>
      <c r="F18" s="215">
        <v>179</v>
      </c>
      <c r="G18" s="216">
        <v>13</v>
      </c>
      <c r="H18" s="205">
        <v>5</v>
      </c>
      <c r="I18" s="205">
        <v>11</v>
      </c>
      <c r="J18" s="205">
        <v>21</v>
      </c>
      <c r="K18" s="205">
        <v>10</v>
      </c>
    </row>
    <row r="19" spans="1:11" ht="15" customHeight="1">
      <c r="A19" s="443" t="s">
        <v>135</v>
      </c>
      <c r="B19" s="471"/>
      <c r="C19" s="214">
        <v>142</v>
      </c>
      <c r="D19" s="209">
        <v>71</v>
      </c>
      <c r="E19" s="205">
        <v>48</v>
      </c>
      <c r="F19" s="215">
        <v>71</v>
      </c>
      <c r="G19" s="216">
        <v>10</v>
      </c>
      <c r="H19" s="205">
        <v>6</v>
      </c>
      <c r="I19" s="205">
        <v>7</v>
      </c>
      <c r="J19" s="205">
        <v>5</v>
      </c>
      <c r="K19" s="205">
        <v>6</v>
      </c>
    </row>
    <row r="20" spans="1:11" ht="15" customHeight="1">
      <c r="A20" s="443" t="s">
        <v>136</v>
      </c>
      <c r="B20" s="471"/>
      <c r="C20" s="214">
        <v>513</v>
      </c>
      <c r="D20" s="209">
        <v>197</v>
      </c>
      <c r="E20" s="205">
        <v>130</v>
      </c>
      <c r="F20" s="215">
        <v>316</v>
      </c>
      <c r="G20" s="216">
        <v>43</v>
      </c>
      <c r="H20" s="205">
        <v>13</v>
      </c>
      <c r="I20" s="205">
        <v>18</v>
      </c>
      <c r="J20" s="205">
        <v>18</v>
      </c>
      <c r="K20" s="205">
        <v>34</v>
      </c>
    </row>
    <row r="21" spans="1:11" ht="15" customHeight="1">
      <c r="A21" s="443" t="s">
        <v>137</v>
      </c>
      <c r="B21" s="471"/>
      <c r="C21" s="214">
        <v>248</v>
      </c>
      <c r="D21" s="209">
        <v>87</v>
      </c>
      <c r="E21" s="205">
        <v>35</v>
      </c>
      <c r="F21" s="215">
        <v>161</v>
      </c>
      <c r="G21" s="216">
        <v>7</v>
      </c>
      <c r="H21" s="205">
        <v>9</v>
      </c>
      <c r="I21" s="205">
        <v>6</v>
      </c>
      <c r="J21" s="205">
        <v>12</v>
      </c>
      <c r="K21" s="205">
        <v>14</v>
      </c>
    </row>
    <row r="22" spans="1:11" ht="15" customHeight="1">
      <c r="A22" s="443" t="s">
        <v>138</v>
      </c>
      <c r="B22" s="471"/>
      <c r="C22" s="214">
        <v>1450</v>
      </c>
      <c r="D22" s="209">
        <v>314</v>
      </c>
      <c r="E22" s="205">
        <v>182</v>
      </c>
      <c r="F22" s="215">
        <v>1136</v>
      </c>
      <c r="G22" s="216">
        <v>16</v>
      </c>
      <c r="H22" s="205">
        <v>54</v>
      </c>
      <c r="I22" s="205">
        <v>212</v>
      </c>
      <c r="J22" s="205">
        <v>41</v>
      </c>
      <c r="K22" s="205">
        <v>90</v>
      </c>
    </row>
    <row r="23" spans="1:11" ht="15" customHeight="1">
      <c r="A23" s="443" t="s">
        <v>139</v>
      </c>
      <c r="B23" s="471"/>
      <c r="C23" s="214">
        <v>636</v>
      </c>
      <c r="D23" s="209">
        <v>304</v>
      </c>
      <c r="E23" s="205">
        <v>192</v>
      </c>
      <c r="F23" s="215">
        <v>332</v>
      </c>
      <c r="G23" s="216">
        <v>20</v>
      </c>
      <c r="H23" s="205">
        <v>20</v>
      </c>
      <c r="I23" s="205">
        <v>41</v>
      </c>
      <c r="J23" s="205">
        <v>40</v>
      </c>
      <c r="K23" s="205">
        <v>13</v>
      </c>
    </row>
    <row r="24" spans="1:11" ht="15" customHeight="1">
      <c r="A24" s="443" t="s">
        <v>140</v>
      </c>
      <c r="B24" s="471"/>
      <c r="C24" s="214">
        <v>231</v>
      </c>
      <c r="D24" s="209">
        <v>128</v>
      </c>
      <c r="E24" s="205">
        <v>95</v>
      </c>
      <c r="F24" s="215">
        <v>103</v>
      </c>
      <c r="G24" s="216">
        <v>12</v>
      </c>
      <c r="H24" s="205">
        <v>4</v>
      </c>
      <c r="I24" s="205">
        <v>7</v>
      </c>
      <c r="J24" s="205">
        <v>10</v>
      </c>
      <c r="K24" s="205">
        <v>8</v>
      </c>
    </row>
    <row r="25" spans="1:11" ht="15" customHeight="1">
      <c r="A25" s="443" t="s">
        <v>141</v>
      </c>
      <c r="B25" s="471"/>
      <c r="C25" s="214">
        <v>496</v>
      </c>
      <c r="D25" s="209">
        <v>197</v>
      </c>
      <c r="E25" s="205">
        <v>110</v>
      </c>
      <c r="F25" s="215">
        <v>299</v>
      </c>
      <c r="G25" s="216">
        <v>23</v>
      </c>
      <c r="H25" s="205">
        <v>30</v>
      </c>
      <c r="I25" s="205">
        <v>32</v>
      </c>
      <c r="J25" s="205">
        <v>15</v>
      </c>
      <c r="K25" s="205">
        <v>35</v>
      </c>
    </row>
    <row r="26" spans="1:11" ht="15" customHeight="1">
      <c r="A26" s="443" t="s">
        <v>142</v>
      </c>
      <c r="B26" s="471"/>
      <c r="C26" s="214">
        <v>711</v>
      </c>
      <c r="D26" s="209">
        <v>344</v>
      </c>
      <c r="E26" s="205">
        <v>231</v>
      </c>
      <c r="F26" s="215">
        <v>367</v>
      </c>
      <c r="G26" s="216">
        <v>31</v>
      </c>
      <c r="H26" s="205">
        <v>28</v>
      </c>
      <c r="I26" s="205">
        <v>72</v>
      </c>
      <c r="J26" s="205">
        <v>38</v>
      </c>
      <c r="K26" s="205">
        <v>43</v>
      </c>
    </row>
    <row r="27" spans="1:11" ht="15" customHeight="1">
      <c r="A27" s="443" t="s">
        <v>143</v>
      </c>
      <c r="B27" s="471"/>
      <c r="C27" s="214">
        <v>1322</v>
      </c>
      <c r="D27" s="409">
        <v>246</v>
      </c>
      <c r="E27" s="205">
        <v>113</v>
      </c>
      <c r="F27" s="215">
        <v>1076</v>
      </c>
      <c r="G27" s="410">
        <v>21</v>
      </c>
      <c r="H27" s="205">
        <v>58</v>
      </c>
      <c r="I27" s="205">
        <v>322</v>
      </c>
      <c r="J27" s="205">
        <v>46</v>
      </c>
      <c r="K27" s="205">
        <v>76</v>
      </c>
    </row>
    <row r="28" spans="1:11" s="124" customFormat="1" ht="38.25" customHeight="1">
      <c r="A28" s="488" t="s">
        <v>261</v>
      </c>
      <c r="B28" s="488"/>
      <c r="C28" s="488"/>
      <c r="D28" s="488"/>
      <c r="E28" s="488"/>
      <c r="F28" s="488"/>
      <c r="G28" s="488"/>
      <c r="H28" s="488"/>
      <c r="I28" s="488"/>
      <c r="J28" s="488"/>
      <c r="K28" s="488"/>
    </row>
    <row r="29" spans="1:11" ht="24" customHeight="1">
      <c r="A29" s="532" t="s">
        <v>227</v>
      </c>
      <c r="B29" s="533"/>
      <c r="C29" s="207">
        <v>694023</v>
      </c>
      <c r="D29" s="206">
        <v>292521</v>
      </c>
      <c r="E29" s="206">
        <v>227532</v>
      </c>
      <c r="F29" s="206">
        <v>401502</v>
      </c>
      <c r="G29" s="208">
        <v>19474</v>
      </c>
      <c r="H29" s="206">
        <v>41631</v>
      </c>
      <c r="I29" s="206">
        <v>110447</v>
      </c>
      <c r="J29" s="206">
        <v>44647</v>
      </c>
      <c r="K29" s="206">
        <v>25603</v>
      </c>
    </row>
    <row r="30" spans="1:11" ht="15" customHeight="1">
      <c r="A30" s="443" t="s">
        <v>128</v>
      </c>
      <c r="B30" s="471"/>
      <c r="C30" s="209">
        <v>60320</v>
      </c>
      <c r="D30" s="205">
        <v>33359</v>
      </c>
      <c r="E30" s="205">
        <v>25739</v>
      </c>
      <c r="F30" s="205">
        <v>26961</v>
      </c>
      <c r="G30" s="210">
        <v>1581</v>
      </c>
      <c r="H30" s="205">
        <v>1953</v>
      </c>
      <c r="I30" s="205">
        <v>6105</v>
      </c>
      <c r="J30" s="205">
        <v>2385</v>
      </c>
      <c r="K30" s="205">
        <v>474</v>
      </c>
    </row>
    <row r="31" spans="1:11" ht="15" customHeight="1">
      <c r="A31" s="443" t="s">
        <v>129</v>
      </c>
      <c r="B31" s="471"/>
      <c r="C31" s="209">
        <v>26907</v>
      </c>
      <c r="D31" s="205">
        <v>10165</v>
      </c>
      <c r="E31" s="205">
        <v>8330</v>
      </c>
      <c r="F31" s="205">
        <v>16742</v>
      </c>
      <c r="G31" s="210">
        <v>592</v>
      </c>
      <c r="H31" s="205">
        <v>2876</v>
      </c>
      <c r="I31" s="205">
        <v>2676</v>
      </c>
      <c r="J31" s="205">
        <v>1593</v>
      </c>
      <c r="K31" s="205">
        <v>1014</v>
      </c>
    </row>
    <row r="32" spans="1:11" ht="15" customHeight="1">
      <c r="A32" s="443" t="s">
        <v>130</v>
      </c>
      <c r="B32" s="471"/>
      <c r="C32" s="209">
        <v>20807</v>
      </c>
      <c r="D32" s="205">
        <v>8420</v>
      </c>
      <c r="E32" s="205">
        <v>5778</v>
      </c>
      <c r="F32" s="205">
        <v>12387</v>
      </c>
      <c r="G32" s="210">
        <v>1574</v>
      </c>
      <c r="H32" s="205">
        <v>680</v>
      </c>
      <c r="I32" s="205">
        <v>2667</v>
      </c>
      <c r="J32" s="205">
        <v>1725</v>
      </c>
      <c r="K32" s="205">
        <v>809</v>
      </c>
    </row>
    <row r="33" spans="1:11" ht="15" customHeight="1">
      <c r="A33" s="443" t="s">
        <v>131</v>
      </c>
      <c r="B33" s="471"/>
      <c r="C33" s="209">
        <v>18211</v>
      </c>
      <c r="D33" s="205">
        <v>7383</v>
      </c>
      <c r="E33" s="205">
        <v>4572</v>
      </c>
      <c r="F33" s="205">
        <v>10828</v>
      </c>
      <c r="G33" s="210">
        <v>378</v>
      </c>
      <c r="H33" s="205">
        <v>1968</v>
      </c>
      <c r="I33" s="205">
        <v>2968</v>
      </c>
      <c r="J33" s="205">
        <v>2349</v>
      </c>
      <c r="K33" s="205">
        <v>1114</v>
      </c>
    </row>
    <row r="34" spans="1:11" ht="15" customHeight="1">
      <c r="A34" s="443" t="s">
        <v>132</v>
      </c>
      <c r="B34" s="471"/>
      <c r="C34" s="209">
        <v>23231</v>
      </c>
      <c r="D34" s="205">
        <v>14863</v>
      </c>
      <c r="E34" s="205">
        <v>11459</v>
      </c>
      <c r="F34" s="205">
        <v>8368</v>
      </c>
      <c r="G34" s="210">
        <v>443</v>
      </c>
      <c r="H34" s="205">
        <v>710</v>
      </c>
      <c r="I34" s="205">
        <v>930</v>
      </c>
      <c r="J34" s="205">
        <v>1541</v>
      </c>
      <c r="K34" s="205">
        <v>1310</v>
      </c>
    </row>
    <row r="35" spans="1:11" ht="15" customHeight="1">
      <c r="A35" s="443" t="s">
        <v>133</v>
      </c>
      <c r="B35" s="471"/>
      <c r="C35" s="209">
        <v>87208</v>
      </c>
      <c r="D35" s="205">
        <v>40529</v>
      </c>
      <c r="E35" s="205">
        <v>33482</v>
      </c>
      <c r="F35" s="205">
        <v>46679</v>
      </c>
      <c r="G35" s="210">
        <v>1954</v>
      </c>
      <c r="H35" s="205">
        <v>1622</v>
      </c>
      <c r="I35" s="205">
        <v>8069</v>
      </c>
      <c r="J35" s="205">
        <v>4801</v>
      </c>
      <c r="K35" s="205">
        <v>830</v>
      </c>
    </row>
    <row r="36" spans="1:11" ht="15" customHeight="1">
      <c r="A36" s="443" t="s">
        <v>134</v>
      </c>
      <c r="B36" s="471"/>
      <c r="C36" s="209">
        <v>47921</v>
      </c>
      <c r="D36" s="205">
        <v>36208</v>
      </c>
      <c r="E36" s="205">
        <v>32356</v>
      </c>
      <c r="F36" s="205">
        <v>11713</v>
      </c>
      <c r="G36" s="210">
        <v>949</v>
      </c>
      <c r="H36" s="205">
        <v>700</v>
      </c>
      <c r="I36" s="205">
        <v>1149</v>
      </c>
      <c r="J36" s="205">
        <v>2593</v>
      </c>
      <c r="K36" s="205">
        <v>471</v>
      </c>
    </row>
    <row r="37" spans="1:11" ht="15" customHeight="1">
      <c r="A37" s="443" t="s">
        <v>135</v>
      </c>
      <c r="B37" s="471"/>
      <c r="C37" s="209">
        <v>7913</v>
      </c>
      <c r="D37" s="205">
        <v>3278</v>
      </c>
      <c r="E37" s="205">
        <v>2459</v>
      </c>
      <c r="F37" s="205">
        <v>4635</v>
      </c>
      <c r="G37" s="210">
        <v>478</v>
      </c>
      <c r="H37" s="205">
        <v>1220</v>
      </c>
      <c r="I37" s="205">
        <v>471</v>
      </c>
      <c r="J37" s="205">
        <v>665</v>
      </c>
      <c r="K37" s="205">
        <v>377</v>
      </c>
    </row>
    <row r="38" spans="1:11" ht="15" customHeight="1">
      <c r="A38" s="443" t="s">
        <v>136</v>
      </c>
      <c r="B38" s="471"/>
      <c r="C38" s="209">
        <v>27598</v>
      </c>
      <c r="D38" s="205">
        <v>11074</v>
      </c>
      <c r="E38" s="205">
        <v>8715</v>
      </c>
      <c r="F38" s="205">
        <v>16524</v>
      </c>
      <c r="G38" s="210">
        <v>2208</v>
      </c>
      <c r="H38" s="205">
        <v>1044</v>
      </c>
      <c r="I38" s="205">
        <v>2158</v>
      </c>
      <c r="J38" s="205">
        <v>2062</v>
      </c>
      <c r="K38" s="205">
        <v>1633</v>
      </c>
    </row>
    <row r="39" spans="1:11" ht="15" customHeight="1">
      <c r="A39" s="443" t="s">
        <v>137</v>
      </c>
      <c r="B39" s="471"/>
      <c r="C39" s="209">
        <v>12848</v>
      </c>
      <c r="D39" s="205">
        <v>5971</v>
      </c>
      <c r="E39" s="205">
        <v>3720</v>
      </c>
      <c r="F39" s="205">
        <v>6877</v>
      </c>
      <c r="G39" s="210">
        <v>534</v>
      </c>
      <c r="H39" s="205">
        <v>719</v>
      </c>
      <c r="I39" s="205">
        <v>501</v>
      </c>
      <c r="J39" s="205">
        <v>1336</v>
      </c>
      <c r="K39" s="205">
        <v>896</v>
      </c>
    </row>
    <row r="40" spans="1:11" ht="15" customHeight="1">
      <c r="A40" s="443" t="s">
        <v>138</v>
      </c>
      <c r="B40" s="471"/>
      <c r="C40" s="209">
        <v>97131</v>
      </c>
      <c r="D40" s="205">
        <v>24968</v>
      </c>
      <c r="E40" s="205">
        <v>18152</v>
      </c>
      <c r="F40" s="205">
        <v>72163</v>
      </c>
      <c r="G40" s="210">
        <v>1536</v>
      </c>
      <c r="H40" s="205">
        <v>8914</v>
      </c>
      <c r="I40" s="205">
        <v>25022</v>
      </c>
      <c r="J40" s="205">
        <v>6825</v>
      </c>
      <c r="K40" s="205">
        <v>5356</v>
      </c>
    </row>
    <row r="41" spans="1:11" ht="15" customHeight="1">
      <c r="A41" s="443" t="s">
        <v>139</v>
      </c>
      <c r="B41" s="471"/>
      <c r="C41" s="209">
        <v>44996</v>
      </c>
      <c r="D41" s="205">
        <v>26040</v>
      </c>
      <c r="E41" s="205">
        <v>20276</v>
      </c>
      <c r="F41" s="205">
        <v>18956</v>
      </c>
      <c r="G41" s="210">
        <v>1201</v>
      </c>
      <c r="H41" s="205">
        <v>1810</v>
      </c>
      <c r="I41" s="205">
        <v>3236</v>
      </c>
      <c r="J41" s="205">
        <v>3026</v>
      </c>
      <c r="K41" s="205">
        <v>618</v>
      </c>
    </row>
    <row r="42" spans="1:11" ht="15" customHeight="1">
      <c r="A42" s="443" t="s">
        <v>140</v>
      </c>
      <c r="B42" s="471"/>
      <c r="C42" s="209">
        <v>14898</v>
      </c>
      <c r="D42" s="205">
        <v>7977</v>
      </c>
      <c r="E42" s="205">
        <v>6859</v>
      </c>
      <c r="F42" s="205">
        <v>6921</v>
      </c>
      <c r="G42" s="210">
        <v>765</v>
      </c>
      <c r="H42" s="205">
        <v>1200</v>
      </c>
      <c r="I42" s="205">
        <v>807</v>
      </c>
      <c r="J42" s="205">
        <v>934</v>
      </c>
      <c r="K42" s="205">
        <v>337</v>
      </c>
    </row>
    <row r="43" spans="1:11" ht="15" customHeight="1">
      <c r="A43" s="443" t="s">
        <v>141</v>
      </c>
      <c r="B43" s="471"/>
      <c r="C43" s="209">
        <v>39820</v>
      </c>
      <c r="D43" s="205">
        <v>16802</v>
      </c>
      <c r="E43" s="205">
        <v>12830</v>
      </c>
      <c r="F43" s="205">
        <v>23018</v>
      </c>
      <c r="G43" s="210">
        <v>1860</v>
      </c>
      <c r="H43" s="205">
        <v>2859</v>
      </c>
      <c r="I43" s="205">
        <v>3436</v>
      </c>
      <c r="J43" s="205">
        <v>2567</v>
      </c>
      <c r="K43" s="205">
        <v>3548</v>
      </c>
    </row>
    <row r="44" spans="1:11" ht="15" customHeight="1">
      <c r="A44" s="443" t="s">
        <v>142</v>
      </c>
      <c r="B44" s="471"/>
      <c r="C44" s="209">
        <v>42597</v>
      </c>
      <c r="D44" s="205">
        <v>22591</v>
      </c>
      <c r="E44" s="205">
        <v>17780</v>
      </c>
      <c r="F44" s="205">
        <v>20006</v>
      </c>
      <c r="G44" s="210">
        <v>1718</v>
      </c>
      <c r="H44" s="205">
        <v>3647</v>
      </c>
      <c r="I44" s="205">
        <v>3884</v>
      </c>
      <c r="J44" s="205">
        <v>3664</v>
      </c>
      <c r="K44" s="205">
        <v>2136</v>
      </c>
    </row>
    <row r="45" spans="1:11" ht="15" customHeight="1">
      <c r="A45" s="443" t="s">
        <v>143</v>
      </c>
      <c r="B45" s="471"/>
      <c r="C45" s="209">
        <v>121617</v>
      </c>
      <c r="D45" s="205">
        <v>22893</v>
      </c>
      <c r="E45" s="205">
        <v>15025</v>
      </c>
      <c r="F45" s="205">
        <v>98724</v>
      </c>
      <c r="G45" s="210">
        <v>1703</v>
      </c>
      <c r="H45" s="205">
        <v>9709</v>
      </c>
      <c r="I45" s="205">
        <v>46368</v>
      </c>
      <c r="J45" s="205">
        <v>6581</v>
      </c>
      <c r="K45" s="205">
        <v>4680</v>
      </c>
    </row>
    <row r="46" spans="1:11" ht="32.25" customHeight="1">
      <c r="A46" s="534" t="s">
        <v>225</v>
      </c>
      <c r="B46" s="534"/>
      <c r="C46" s="534"/>
      <c r="D46" s="534"/>
      <c r="E46" s="534"/>
      <c r="F46" s="534"/>
      <c r="G46" s="534"/>
      <c r="H46" s="534"/>
      <c r="I46" s="534"/>
      <c r="J46" s="534"/>
      <c r="K46" s="534"/>
    </row>
    <row r="47" spans="1:11" ht="33.75" customHeight="1">
      <c r="A47" s="534" t="s">
        <v>226</v>
      </c>
      <c r="B47" s="534"/>
      <c r="C47" s="534"/>
      <c r="D47" s="534"/>
      <c r="E47" s="534"/>
      <c r="F47" s="534"/>
      <c r="G47" s="534"/>
      <c r="H47" s="534"/>
      <c r="I47" s="534"/>
      <c r="J47" s="534"/>
      <c r="K47" s="534"/>
    </row>
  </sheetData>
  <mergeCells count="48">
    <mergeCell ref="B4:H4"/>
    <mergeCell ref="B5:H5"/>
    <mergeCell ref="C7:C9"/>
    <mergeCell ref="A1:E1"/>
    <mergeCell ref="A2:E2"/>
    <mergeCell ref="F7:K7"/>
    <mergeCell ref="F8:F9"/>
    <mergeCell ref="G8:K8"/>
    <mergeCell ref="A17:B17"/>
    <mergeCell ref="A18:B18"/>
    <mergeCell ref="A19:B19"/>
    <mergeCell ref="A20:B20"/>
    <mergeCell ref="D7:E8"/>
    <mergeCell ref="A13:B13"/>
    <mergeCell ref="A7:B9"/>
    <mergeCell ref="A12:B12"/>
    <mergeCell ref="A42:B42"/>
    <mergeCell ref="A43:B43"/>
    <mergeCell ref="A46:K46"/>
    <mergeCell ref="A47:K47"/>
    <mergeCell ref="A10:K10"/>
    <mergeCell ref="A14:B14"/>
    <mergeCell ref="A15:B15"/>
    <mergeCell ref="A16:B16"/>
    <mergeCell ref="A24:B24"/>
    <mergeCell ref="A26:B26"/>
    <mergeCell ref="A27:B27"/>
    <mergeCell ref="A25:B25"/>
    <mergeCell ref="A28:K28"/>
    <mergeCell ref="A21:B21"/>
    <mergeCell ref="A22:B22"/>
    <mergeCell ref="A23:B23"/>
    <mergeCell ref="A44:B44"/>
    <mergeCell ref="A45:B45"/>
    <mergeCell ref="A11:B11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</mergeCells>
  <pageMargins left="0.7" right="0.7" top="0.75" bottom="0.75" header="0.3" footer="0.3"/>
  <pageSetup paperSize="9" scale="8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47"/>
  <sheetViews>
    <sheetView zoomScale="75" zoomScaleNormal="75" workbookViewId="0"/>
  </sheetViews>
  <sheetFormatPr defaultColWidth="8.85546875" defaultRowHeight="15"/>
  <cols>
    <col min="1" max="1" width="16.140625" style="6" customWidth="1"/>
    <col min="2" max="2" width="6.42578125" style="6" customWidth="1"/>
    <col min="3" max="6" width="8.7109375" style="6" customWidth="1"/>
    <col min="7" max="7" width="10.140625" style="6" customWidth="1"/>
    <col min="8" max="8" width="9.5703125" style="6" customWidth="1"/>
    <col min="9" max="10" width="8.7109375" style="6" customWidth="1"/>
    <col min="11" max="11" width="10.42578125" style="6" customWidth="1"/>
    <col min="12" max="12" width="8.85546875" style="7"/>
    <col min="13" max="16384" width="8.85546875" style="6"/>
  </cols>
  <sheetData>
    <row r="1" spans="1:12" ht="18">
      <c r="A1" s="10" t="s">
        <v>218</v>
      </c>
      <c r="B1" s="456" t="s">
        <v>262</v>
      </c>
      <c r="C1" s="457"/>
      <c r="D1" s="457"/>
      <c r="E1" s="457"/>
      <c r="F1" s="457"/>
      <c r="G1" s="457"/>
      <c r="H1" s="457"/>
      <c r="I1" s="457"/>
      <c r="J1" s="457"/>
      <c r="K1" s="457"/>
    </row>
    <row r="2" spans="1:12" s="115" customFormat="1" ht="18">
      <c r="A2" s="123"/>
      <c r="B2" s="537" t="s">
        <v>263</v>
      </c>
      <c r="C2" s="542"/>
      <c r="D2" s="542"/>
      <c r="E2" s="542"/>
      <c r="F2" s="542"/>
      <c r="G2" s="542"/>
      <c r="H2" s="542"/>
      <c r="I2" s="542"/>
      <c r="J2" s="542"/>
      <c r="K2" s="542"/>
      <c r="L2" s="123"/>
    </row>
    <row r="3" spans="1:12" ht="10.5" customHeight="1" thickBot="1">
      <c r="B3" s="7"/>
      <c r="C3" s="7"/>
      <c r="D3" s="7"/>
      <c r="E3" s="7"/>
      <c r="F3" s="7"/>
      <c r="G3" s="7"/>
      <c r="H3" s="7"/>
      <c r="I3" s="7"/>
      <c r="J3" s="7"/>
      <c r="K3" s="7"/>
    </row>
    <row r="4" spans="1:12" s="11" customFormat="1" ht="41.25" customHeight="1">
      <c r="A4" s="444" t="s">
        <v>0</v>
      </c>
      <c r="B4" s="487"/>
      <c r="C4" s="504" t="s">
        <v>158</v>
      </c>
      <c r="D4" s="503" t="s">
        <v>166</v>
      </c>
      <c r="E4" s="504"/>
      <c r="F4" s="493" t="s">
        <v>159</v>
      </c>
      <c r="G4" s="491"/>
      <c r="H4" s="491"/>
      <c r="I4" s="491"/>
      <c r="J4" s="491"/>
      <c r="K4" s="491"/>
      <c r="L4" s="10"/>
    </row>
    <row r="5" spans="1:12" s="11" customFormat="1" ht="39" customHeight="1">
      <c r="A5" s="488"/>
      <c r="B5" s="489"/>
      <c r="C5" s="538"/>
      <c r="D5" s="535"/>
      <c r="E5" s="536"/>
      <c r="F5" s="539" t="s">
        <v>106</v>
      </c>
      <c r="G5" s="499" t="s">
        <v>160</v>
      </c>
      <c r="H5" s="500"/>
      <c r="I5" s="500"/>
      <c r="J5" s="500"/>
      <c r="K5" s="500"/>
      <c r="L5" s="10"/>
    </row>
    <row r="6" spans="1:12" s="11" customFormat="1" ht="156" customHeight="1" thickBot="1">
      <c r="A6" s="445"/>
      <c r="B6" s="490"/>
      <c r="C6" s="495"/>
      <c r="D6" s="424" t="s">
        <v>106</v>
      </c>
      <c r="E6" s="424" t="s">
        <v>161</v>
      </c>
      <c r="F6" s="540"/>
      <c r="G6" s="428" t="s">
        <v>260</v>
      </c>
      <c r="H6" s="202" t="s">
        <v>162</v>
      </c>
      <c r="I6" s="202" t="s">
        <v>165</v>
      </c>
      <c r="J6" s="202" t="s">
        <v>163</v>
      </c>
      <c r="K6" s="412" t="s">
        <v>164</v>
      </c>
      <c r="L6" s="10"/>
    </row>
    <row r="7" spans="1:12" s="124" customFormat="1" ht="27.75" customHeight="1">
      <c r="A7" s="543" t="s">
        <v>264</v>
      </c>
      <c r="B7" s="543"/>
      <c r="C7" s="543"/>
      <c r="D7" s="543"/>
      <c r="E7" s="543"/>
      <c r="F7" s="543"/>
      <c r="G7" s="543"/>
      <c r="H7" s="543"/>
      <c r="I7" s="543"/>
      <c r="J7" s="543"/>
      <c r="K7" s="543"/>
    </row>
    <row r="8" spans="1:12" ht="21.95" customHeight="1">
      <c r="A8" s="422" t="s">
        <v>144</v>
      </c>
      <c r="B8" s="184" t="s">
        <v>145</v>
      </c>
      <c r="C8" s="246">
        <f>66579589/1000</f>
        <v>66579.600000000006</v>
      </c>
      <c r="D8" s="247">
        <f>35649237/1000</f>
        <v>35649.199999999997</v>
      </c>
      <c r="E8" s="247">
        <f>29900220/1000</f>
        <v>29900.2</v>
      </c>
      <c r="F8" s="247">
        <f>30930352/1000</f>
        <v>30930.400000000001</v>
      </c>
      <c r="G8" s="248">
        <v>1115.8</v>
      </c>
      <c r="H8" s="247">
        <v>850.3</v>
      </c>
      <c r="I8" s="248">
        <v>7867.7</v>
      </c>
      <c r="J8" s="248">
        <v>3609.8</v>
      </c>
      <c r="K8" s="249">
        <v>1029.3</v>
      </c>
    </row>
    <row r="9" spans="1:12" ht="14.1" customHeight="1">
      <c r="A9" s="446" t="s">
        <v>146</v>
      </c>
      <c r="B9" s="472"/>
      <c r="C9" s="217"/>
      <c r="D9" s="218"/>
      <c r="E9" s="218"/>
      <c r="F9" s="218"/>
      <c r="G9" s="218"/>
      <c r="H9" s="218"/>
      <c r="I9" s="218"/>
      <c r="J9" s="218"/>
      <c r="K9" s="219"/>
    </row>
    <row r="10" spans="1:12" ht="13.5" customHeight="1">
      <c r="A10" s="443" t="s">
        <v>128</v>
      </c>
      <c r="B10" s="471"/>
      <c r="C10" s="220">
        <v>6397.9</v>
      </c>
      <c r="D10" s="221">
        <v>3707.6</v>
      </c>
      <c r="E10" s="221">
        <f>3047254/1000</f>
        <v>3047.3</v>
      </c>
      <c r="F10" s="221">
        <f>2690372/1000</f>
        <v>2690.4</v>
      </c>
      <c r="G10" s="222">
        <v>94.3</v>
      </c>
      <c r="H10" s="221">
        <v>34.6</v>
      </c>
      <c r="I10" s="221">
        <v>558.70000000000005</v>
      </c>
      <c r="J10" s="222">
        <v>236.4</v>
      </c>
      <c r="K10" s="101">
        <v>16.3</v>
      </c>
    </row>
    <row r="11" spans="1:12" ht="13.5" customHeight="1">
      <c r="A11" s="443" t="s">
        <v>129</v>
      </c>
      <c r="B11" s="471"/>
      <c r="C11" s="220">
        <v>3290.6</v>
      </c>
      <c r="D11" s="221">
        <v>1088.7</v>
      </c>
      <c r="E11" s="221">
        <f>945808/1000</f>
        <v>945.8</v>
      </c>
      <c r="F11" s="221">
        <f>2201897/1000</f>
        <v>2201.9</v>
      </c>
      <c r="G11" s="222">
        <v>32</v>
      </c>
      <c r="H11" s="221">
        <v>23.8</v>
      </c>
      <c r="I11" s="221">
        <v>109</v>
      </c>
      <c r="J11" s="222">
        <v>108.2</v>
      </c>
      <c r="K11" s="101">
        <v>27.3</v>
      </c>
    </row>
    <row r="12" spans="1:12" ht="13.5" customHeight="1">
      <c r="A12" s="443" t="s">
        <v>130</v>
      </c>
      <c r="B12" s="471"/>
      <c r="C12" s="220">
        <v>1636.5</v>
      </c>
      <c r="D12" s="221">
        <v>834.9</v>
      </c>
      <c r="E12" s="221">
        <f>616306/1000</f>
        <v>616.29999999999995</v>
      </c>
      <c r="F12" s="221">
        <f>801676/1000</f>
        <v>801.7</v>
      </c>
      <c r="G12" s="222">
        <v>43.4</v>
      </c>
      <c r="H12" s="221">
        <v>4.3</v>
      </c>
      <c r="I12" s="221">
        <v>104.4</v>
      </c>
      <c r="J12" s="222">
        <v>110</v>
      </c>
      <c r="K12" s="101">
        <v>37.9</v>
      </c>
    </row>
    <row r="13" spans="1:12" ht="13.5" customHeight="1">
      <c r="A13" s="443" t="s">
        <v>131</v>
      </c>
      <c r="B13" s="471"/>
      <c r="C13" s="220">
        <v>1201.9000000000001</v>
      </c>
      <c r="D13" s="221">
        <v>690.5</v>
      </c>
      <c r="E13" s="221">
        <f>483522/1000</f>
        <v>483.5</v>
      </c>
      <c r="F13" s="221">
        <f>511395/1000</f>
        <v>511.4</v>
      </c>
      <c r="G13" s="222">
        <v>23.7</v>
      </c>
      <c r="H13" s="221">
        <v>56.5</v>
      </c>
      <c r="I13" s="221">
        <v>146.9</v>
      </c>
      <c r="J13" s="222">
        <v>151.5</v>
      </c>
      <c r="K13" s="101">
        <v>40.4</v>
      </c>
    </row>
    <row r="14" spans="1:12" ht="13.5" customHeight="1">
      <c r="A14" s="443" t="s">
        <v>132</v>
      </c>
      <c r="B14" s="471"/>
      <c r="C14" s="220">
        <v>2138.3000000000002</v>
      </c>
      <c r="D14" s="221">
        <v>1542</v>
      </c>
      <c r="E14" s="221">
        <f>1272238/1000</f>
        <v>1272.2</v>
      </c>
      <c r="F14" s="221">
        <f>596219/1000</f>
        <v>596.20000000000005</v>
      </c>
      <c r="G14" s="222">
        <v>39.700000000000003</v>
      </c>
      <c r="H14" s="221">
        <v>7.6</v>
      </c>
      <c r="I14" s="221">
        <v>63.4</v>
      </c>
      <c r="J14" s="222">
        <v>139.1</v>
      </c>
      <c r="K14" s="101">
        <v>61.5</v>
      </c>
    </row>
    <row r="15" spans="1:12" ht="13.5" customHeight="1">
      <c r="A15" s="443" t="s">
        <v>133</v>
      </c>
      <c r="B15" s="471"/>
      <c r="C15" s="220">
        <v>10166.200000000001</v>
      </c>
      <c r="D15" s="221">
        <v>5874.6</v>
      </c>
      <c r="E15" s="221">
        <f>5135943/1000</f>
        <v>5135.8999999999996</v>
      </c>
      <c r="F15" s="221">
        <f>4291586/1000</f>
        <v>4291.6000000000004</v>
      </c>
      <c r="G15" s="222">
        <v>139.69999999999999</v>
      </c>
      <c r="H15" s="221">
        <v>41.5</v>
      </c>
      <c r="I15" s="221">
        <v>778.1</v>
      </c>
      <c r="J15" s="222">
        <v>410.5</v>
      </c>
      <c r="K15" s="101">
        <v>62</v>
      </c>
    </row>
    <row r="16" spans="1:12" ht="13.5" customHeight="1">
      <c r="A16" s="443" t="s">
        <v>134</v>
      </c>
      <c r="B16" s="471"/>
      <c r="C16" s="220">
        <v>6579.9</v>
      </c>
      <c r="D16" s="221">
        <v>5642.4</v>
      </c>
      <c r="E16" s="221">
        <f>5282035/1000</f>
        <v>5282</v>
      </c>
      <c r="F16" s="221">
        <f>937483/1000</f>
        <v>937.5</v>
      </c>
      <c r="G16" s="222">
        <v>85.1</v>
      </c>
      <c r="H16" s="221">
        <v>2</v>
      </c>
      <c r="I16" s="221">
        <v>40.5</v>
      </c>
      <c r="J16" s="222">
        <v>205.5</v>
      </c>
      <c r="K16" s="101">
        <v>16.3</v>
      </c>
    </row>
    <row r="17" spans="1:12" ht="13.5" customHeight="1">
      <c r="A17" s="443" t="s">
        <v>135</v>
      </c>
      <c r="B17" s="471"/>
      <c r="C17" s="220">
        <v>622.29999999999995</v>
      </c>
      <c r="D17" s="221">
        <v>321.8</v>
      </c>
      <c r="E17" s="221">
        <f>257904/1000</f>
        <v>257.89999999999998</v>
      </c>
      <c r="F17" s="221">
        <f>300492/1000</f>
        <v>300.5</v>
      </c>
      <c r="G17" s="222">
        <v>44.7</v>
      </c>
      <c r="H17" s="221">
        <v>30.3</v>
      </c>
      <c r="I17" s="221">
        <v>22.5</v>
      </c>
      <c r="J17" s="222">
        <v>66.2</v>
      </c>
      <c r="K17" s="101">
        <v>17</v>
      </c>
    </row>
    <row r="18" spans="1:12" ht="13.5" customHeight="1">
      <c r="A18" s="443" t="s">
        <v>136</v>
      </c>
      <c r="B18" s="471"/>
      <c r="C18" s="220">
        <v>2493.6</v>
      </c>
      <c r="D18" s="221">
        <v>1089.3</v>
      </c>
      <c r="E18" s="221">
        <f>931539/1000</f>
        <v>931.5</v>
      </c>
      <c r="F18" s="221">
        <f>1404244/1000</f>
        <v>1404.2</v>
      </c>
      <c r="G18" s="222">
        <v>79.7</v>
      </c>
      <c r="H18" s="221">
        <v>15.5</v>
      </c>
      <c r="I18" s="221">
        <v>156.80000000000001</v>
      </c>
      <c r="J18" s="222">
        <v>156</v>
      </c>
      <c r="K18" s="101">
        <v>72.099999999999994</v>
      </c>
    </row>
    <row r="19" spans="1:12" ht="13.5" customHeight="1">
      <c r="A19" s="443" t="s">
        <v>137</v>
      </c>
      <c r="B19" s="471"/>
      <c r="C19" s="220">
        <v>1049.9000000000001</v>
      </c>
      <c r="D19" s="221">
        <v>664.9</v>
      </c>
      <c r="E19" s="221">
        <f>471416/1000</f>
        <v>471.4</v>
      </c>
      <c r="F19" s="221">
        <f>384977/1000</f>
        <v>385</v>
      </c>
      <c r="G19" s="222">
        <v>15</v>
      </c>
      <c r="H19" s="221">
        <v>12.6</v>
      </c>
      <c r="I19" s="221">
        <v>19.5</v>
      </c>
      <c r="J19" s="222">
        <v>82.4</v>
      </c>
      <c r="K19" s="101">
        <v>46.3</v>
      </c>
    </row>
    <row r="20" spans="1:12" ht="13.5" customHeight="1">
      <c r="A20" s="443" t="s">
        <v>138</v>
      </c>
      <c r="B20" s="471"/>
      <c r="C20" s="220">
        <v>7093.1</v>
      </c>
      <c r="D20" s="221">
        <v>3122.1</v>
      </c>
      <c r="E20" s="221">
        <f>2504041/1000</f>
        <v>2504</v>
      </c>
      <c r="F20" s="221">
        <f>3970993/1000</f>
        <v>3971</v>
      </c>
      <c r="G20" s="222">
        <v>113.8</v>
      </c>
      <c r="H20" s="221">
        <v>231.8</v>
      </c>
      <c r="I20" s="221">
        <v>1500</v>
      </c>
      <c r="J20" s="222">
        <v>476.6</v>
      </c>
      <c r="K20" s="101">
        <v>193.9</v>
      </c>
    </row>
    <row r="21" spans="1:12" ht="13.5" customHeight="1">
      <c r="A21" s="443" t="s">
        <v>139</v>
      </c>
      <c r="B21" s="471"/>
      <c r="C21" s="220">
        <v>4689.6000000000004</v>
      </c>
      <c r="D21" s="221">
        <v>2819.9</v>
      </c>
      <c r="E21" s="221">
        <f>2308073/1000</f>
        <v>2308.1</v>
      </c>
      <c r="F21" s="221">
        <f>1869709/1000</f>
        <v>1869.7</v>
      </c>
      <c r="G21" s="222">
        <v>90.2</v>
      </c>
      <c r="H21" s="221">
        <v>19.100000000000001</v>
      </c>
      <c r="I21" s="221">
        <v>303.39999999999998</v>
      </c>
      <c r="J21" s="222">
        <v>259.2</v>
      </c>
      <c r="K21" s="101">
        <v>27</v>
      </c>
    </row>
    <row r="22" spans="1:12" ht="13.5" customHeight="1">
      <c r="A22" s="443" t="s">
        <v>140</v>
      </c>
      <c r="B22" s="471"/>
      <c r="C22" s="220">
        <v>1405.1</v>
      </c>
      <c r="D22" s="221">
        <v>753.7</v>
      </c>
      <c r="E22" s="221">
        <f>665150/1000</f>
        <v>665.2</v>
      </c>
      <c r="F22" s="221">
        <f>651450/1000</f>
        <v>651.5</v>
      </c>
      <c r="G22" s="222">
        <v>45.9</v>
      </c>
      <c r="H22" s="221">
        <v>6.6</v>
      </c>
      <c r="I22" s="221">
        <v>59.3</v>
      </c>
      <c r="J22" s="222">
        <v>36.4</v>
      </c>
      <c r="K22" s="101">
        <v>7.8</v>
      </c>
    </row>
    <row r="23" spans="1:12" ht="13.5" customHeight="1">
      <c r="A23" s="443" t="s">
        <v>141</v>
      </c>
      <c r="B23" s="471"/>
      <c r="C23" s="220">
        <v>2761.3</v>
      </c>
      <c r="D23" s="221">
        <v>1772.1</v>
      </c>
      <c r="E23" s="221">
        <f>1494003/1000</f>
        <v>1494</v>
      </c>
      <c r="F23" s="221">
        <f>989182/1000</f>
        <v>989.2</v>
      </c>
      <c r="G23" s="222">
        <v>83</v>
      </c>
      <c r="H23" s="221">
        <v>43.6</v>
      </c>
      <c r="I23" s="221">
        <v>140.5</v>
      </c>
      <c r="J23" s="222">
        <v>199.9</v>
      </c>
      <c r="K23" s="101">
        <v>133.19999999999999</v>
      </c>
    </row>
    <row r="24" spans="1:12" ht="13.5" customHeight="1">
      <c r="A24" s="443" t="s">
        <v>142</v>
      </c>
      <c r="B24" s="471"/>
      <c r="C24" s="220">
        <v>3134</v>
      </c>
      <c r="D24" s="221">
        <v>2173.6</v>
      </c>
      <c r="E24" s="221">
        <f>1806159/1000</f>
        <v>1806.2</v>
      </c>
      <c r="F24" s="221">
        <f>960446/1000</f>
        <v>960.4</v>
      </c>
      <c r="G24" s="222">
        <v>90.8</v>
      </c>
      <c r="H24" s="221">
        <v>46.9</v>
      </c>
      <c r="I24" s="221">
        <v>184.9</v>
      </c>
      <c r="J24" s="222">
        <v>243.9</v>
      </c>
      <c r="K24" s="101">
        <v>94.1</v>
      </c>
    </row>
    <row r="25" spans="1:12" ht="13.5" customHeight="1">
      <c r="A25" s="443" t="s">
        <v>143</v>
      </c>
      <c r="B25" s="471"/>
      <c r="C25" s="220">
        <v>11919.4</v>
      </c>
      <c r="D25" s="221">
        <v>3551.2</v>
      </c>
      <c r="E25" s="221">
        <f>2678829/1000</f>
        <v>2678.8</v>
      </c>
      <c r="F25" s="221">
        <f>8368231/1000</f>
        <v>8368.2000000000007</v>
      </c>
      <c r="G25" s="222">
        <v>94.9</v>
      </c>
      <c r="H25" s="221">
        <v>273.8</v>
      </c>
      <c r="I25" s="221">
        <v>3679.8</v>
      </c>
      <c r="J25" s="222">
        <v>727.8</v>
      </c>
      <c r="K25" s="101">
        <v>176</v>
      </c>
    </row>
    <row r="26" spans="1:12" s="125" customFormat="1" ht="26.25" customHeight="1">
      <c r="A26" s="541" t="s">
        <v>167</v>
      </c>
      <c r="B26" s="541"/>
      <c r="C26" s="541"/>
      <c r="D26" s="541"/>
      <c r="E26" s="541"/>
      <c r="F26" s="541"/>
      <c r="G26" s="541"/>
      <c r="H26" s="541"/>
      <c r="I26" s="541"/>
      <c r="J26" s="541"/>
      <c r="K26" s="541"/>
      <c r="L26" s="165"/>
    </row>
    <row r="27" spans="1:12" s="125" customFormat="1" ht="21.95" customHeight="1">
      <c r="A27" s="422" t="s">
        <v>144</v>
      </c>
      <c r="B27" s="184" t="s">
        <v>145</v>
      </c>
      <c r="C27" s="250">
        <v>12992.2</v>
      </c>
      <c r="D27" s="251">
        <v>10667.2</v>
      </c>
      <c r="E27" s="251">
        <v>9650.2000000000007</v>
      </c>
      <c r="F27" s="244">
        <v>2325</v>
      </c>
      <c r="G27" s="244">
        <v>96.5</v>
      </c>
      <c r="H27" s="244">
        <v>172.4</v>
      </c>
      <c r="I27" s="244">
        <v>621.70000000000005</v>
      </c>
      <c r="J27" s="244">
        <v>231.8</v>
      </c>
      <c r="K27" s="245">
        <v>40</v>
      </c>
      <c r="L27" s="199"/>
    </row>
    <row r="28" spans="1:12" s="125" customFormat="1" ht="14.1" customHeight="1">
      <c r="A28" s="446" t="s">
        <v>146</v>
      </c>
      <c r="B28" s="472"/>
      <c r="C28" s="223"/>
      <c r="D28" s="224"/>
      <c r="E28" s="224"/>
      <c r="F28" s="224"/>
      <c r="G28" s="224"/>
      <c r="H28" s="224"/>
      <c r="I28" s="224"/>
      <c r="J28" s="224"/>
      <c r="K28" s="225"/>
      <c r="L28" s="165"/>
    </row>
    <row r="29" spans="1:12" ht="13.5" customHeight="1">
      <c r="A29" s="443" t="s">
        <v>128</v>
      </c>
      <c r="B29" s="471"/>
      <c r="C29" s="226">
        <v>1128.2</v>
      </c>
      <c r="D29" s="222">
        <v>953.6</v>
      </c>
      <c r="E29" s="222">
        <v>883.8</v>
      </c>
      <c r="F29" s="222">
        <v>174.7</v>
      </c>
      <c r="G29" s="222">
        <v>19</v>
      </c>
      <c r="H29" s="221">
        <v>13.2</v>
      </c>
      <c r="I29" s="222">
        <v>60.2</v>
      </c>
      <c r="J29" s="222">
        <v>5.2</v>
      </c>
      <c r="K29" s="101">
        <v>0.5</v>
      </c>
    </row>
    <row r="30" spans="1:12" ht="13.5" customHeight="1">
      <c r="A30" s="443" t="s">
        <v>129</v>
      </c>
      <c r="B30" s="471"/>
      <c r="C30" s="226">
        <v>190.1</v>
      </c>
      <c r="D30" s="222">
        <v>165.9</v>
      </c>
      <c r="E30" s="222">
        <v>159.5</v>
      </c>
      <c r="F30" s="222">
        <v>24.2</v>
      </c>
      <c r="G30" s="222">
        <v>1.6</v>
      </c>
      <c r="H30" s="221">
        <v>6</v>
      </c>
      <c r="I30" s="222">
        <v>0.3</v>
      </c>
      <c r="J30" s="222">
        <v>1.2</v>
      </c>
      <c r="K30" s="101">
        <v>0.7</v>
      </c>
    </row>
    <row r="31" spans="1:12" ht="13.5" customHeight="1">
      <c r="A31" s="443" t="s">
        <v>130</v>
      </c>
      <c r="B31" s="471"/>
      <c r="C31" s="226">
        <v>166.6</v>
      </c>
      <c r="D31" s="222">
        <v>145.69999999999999</v>
      </c>
      <c r="E31" s="222">
        <v>121</v>
      </c>
      <c r="F31" s="222">
        <v>20.9</v>
      </c>
      <c r="G31" s="222">
        <v>2.4</v>
      </c>
      <c r="H31" s="221">
        <v>0.4</v>
      </c>
      <c r="I31" s="222">
        <v>2.5</v>
      </c>
      <c r="J31" s="222">
        <v>6.6</v>
      </c>
      <c r="K31" s="101">
        <v>0.1</v>
      </c>
    </row>
    <row r="32" spans="1:12" ht="13.5" customHeight="1">
      <c r="A32" s="443" t="s">
        <v>131</v>
      </c>
      <c r="B32" s="471"/>
      <c r="C32" s="226">
        <v>249.1</v>
      </c>
      <c r="D32" s="222">
        <v>213.5</v>
      </c>
      <c r="E32" s="222">
        <v>157.30000000000001</v>
      </c>
      <c r="F32" s="222">
        <v>35.6</v>
      </c>
      <c r="G32" s="222">
        <v>4.3</v>
      </c>
      <c r="H32" s="221">
        <v>0.8</v>
      </c>
      <c r="I32" s="222">
        <v>14.2</v>
      </c>
      <c r="J32" s="222">
        <v>6.3</v>
      </c>
      <c r="K32" s="101">
        <v>3.6</v>
      </c>
    </row>
    <row r="33" spans="1:12" ht="13.5" customHeight="1">
      <c r="A33" s="443" t="s">
        <v>132</v>
      </c>
      <c r="B33" s="471"/>
      <c r="C33" s="226">
        <v>329.4</v>
      </c>
      <c r="D33" s="222">
        <v>286.3</v>
      </c>
      <c r="E33" s="222">
        <v>256.39999999999998</v>
      </c>
      <c r="F33" s="222">
        <v>43.1</v>
      </c>
      <c r="G33" s="222">
        <v>3</v>
      </c>
      <c r="H33" s="221">
        <v>0.1</v>
      </c>
      <c r="I33" s="222">
        <v>0</v>
      </c>
      <c r="J33" s="222">
        <v>1.9</v>
      </c>
      <c r="K33" s="101">
        <v>0.7</v>
      </c>
    </row>
    <row r="34" spans="1:12" ht="13.5" customHeight="1">
      <c r="A34" s="443" t="s">
        <v>133</v>
      </c>
      <c r="B34" s="471"/>
      <c r="C34" s="226">
        <v>2842.6</v>
      </c>
      <c r="D34" s="222">
        <v>2421.6</v>
      </c>
      <c r="E34" s="222">
        <v>2261.1</v>
      </c>
      <c r="F34" s="222">
        <v>421</v>
      </c>
      <c r="G34" s="222">
        <v>13.3</v>
      </c>
      <c r="H34" s="221">
        <v>21</v>
      </c>
      <c r="I34" s="222">
        <v>22.3</v>
      </c>
      <c r="J34" s="222">
        <v>24.2</v>
      </c>
      <c r="K34" s="101">
        <v>4.8</v>
      </c>
    </row>
    <row r="35" spans="1:12" ht="13.5" customHeight="1">
      <c r="A35" s="443" t="s">
        <v>134</v>
      </c>
      <c r="B35" s="471"/>
      <c r="C35" s="226">
        <v>2115.1999999999998</v>
      </c>
      <c r="D35" s="222">
        <v>1971</v>
      </c>
      <c r="E35" s="222">
        <v>1924.2</v>
      </c>
      <c r="F35" s="222">
        <v>144.19999999999999</v>
      </c>
      <c r="G35" s="222">
        <v>11.5</v>
      </c>
      <c r="H35" s="221">
        <v>0.1</v>
      </c>
      <c r="I35" s="222">
        <v>0.1</v>
      </c>
      <c r="J35" s="222">
        <v>2.7</v>
      </c>
      <c r="K35" s="101">
        <v>0.1</v>
      </c>
    </row>
    <row r="36" spans="1:12" ht="13.5" customHeight="1">
      <c r="A36" s="443" t="s">
        <v>135</v>
      </c>
      <c r="B36" s="471"/>
      <c r="C36" s="226">
        <v>75.8</v>
      </c>
      <c r="D36" s="222">
        <v>62.4</v>
      </c>
      <c r="E36" s="222">
        <v>56</v>
      </c>
      <c r="F36" s="222">
        <v>13.4</v>
      </c>
      <c r="G36" s="222">
        <v>7.6</v>
      </c>
      <c r="H36" s="221">
        <v>1.5</v>
      </c>
      <c r="I36" s="222">
        <v>0.1</v>
      </c>
      <c r="J36" s="222">
        <v>0.1</v>
      </c>
      <c r="K36" s="101">
        <v>0.3</v>
      </c>
    </row>
    <row r="37" spans="1:12" ht="13.5" customHeight="1">
      <c r="A37" s="443" t="s">
        <v>136</v>
      </c>
      <c r="B37" s="471"/>
      <c r="C37" s="226">
        <v>174.5</v>
      </c>
      <c r="D37" s="222">
        <v>153.69999999999999</v>
      </c>
      <c r="E37" s="222">
        <v>141.6</v>
      </c>
      <c r="F37" s="222">
        <v>20.8</v>
      </c>
      <c r="G37" s="222">
        <v>3.8</v>
      </c>
      <c r="H37" s="221">
        <v>0.3</v>
      </c>
      <c r="I37" s="222">
        <v>0.2</v>
      </c>
      <c r="J37" s="222">
        <v>3.8</v>
      </c>
      <c r="K37" s="101">
        <v>0.3</v>
      </c>
    </row>
    <row r="38" spans="1:12" ht="13.5" customHeight="1">
      <c r="A38" s="443" t="s">
        <v>137</v>
      </c>
      <c r="B38" s="471"/>
      <c r="C38" s="226">
        <v>213.8</v>
      </c>
      <c r="D38" s="222">
        <v>176.5</v>
      </c>
      <c r="E38" s="222">
        <v>139.1</v>
      </c>
      <c r="F38" s="222">
        <v>37.200000000000003</v>
      </c>
      <c r="G38" s="222">
        <v>1.6</v>
      </c>
      <c r="H38" s="221">
        <v>3.3</v>
      </c>
      <c r="I38" s="222">
        <v>0.3</v>
      </c>
      <c r="J38" s="222">
        <v>1.2</v>
      </c>
      <c r="K38" s="101">
        <v>0.5</v>
      </c>
    </row>
    <row r="39" spans="1:12" ht="13.5" customHeight="1">
      <c r="A39" s="443" t="s">
        <v>138</v>
      </c>
      <c r="B39" s="471"/>
      <c r="C39" s="226">
        <v>1069.5999999999999</v>
      </c>
      <c r="D39" s="222">
        <v>926.8</v>
      </c>
      <c r="E39" s="222">
        <v>825.5</v>
      </c>
      <c r="F39" s="222">
        <v>142.80000000000001</v>
      </c>
      <c r="G39" s="222">
        <v>8.1</v>
      </c>
      <c r="H39" s="221">
        <v>30.5</v>
      </c>
      <c r="I39" s="222">
        <v>32.299999999999997</v>
      </c>
      <c r="J39" s="222">
        <v>15</v>
      </c>
      <c r="K39" s="101">
        <v>2.7</v>
      </c>
    </row>
    <row r="40" spans="1:12" ht="13.5" customHeight="1">
      <c r="A40" s="443" t="s">
        <v>139</v>
      </c>
      <c r="B40" s="471"/>
      <c r="C40" s="226">
        <v>620.4</v>
      </c>
      <c r="D40" s="222">
        <v>561.79999999999995</v>
      </c>
      <c r="E40" s="222">
        <v>534.70000000000005</v>
      </c>
      <c r="F40" s="222">
        <v>58.6</v>
      </c>
      <c r="G40" s="222">
        <v>3.6</v>
      </c>
      <c r="H40" s="221">
        <v>5.9</v>
      </c>
      <c r="I40" s="222">
        <v>4.2</v>
      </c>
      <c r="J40" s="222">
        <v>10.3</v>
      </c>
      <c r="K40" s="101">
        <v>0.4</v>
      </c>
    </row>
    <row r="41" spans="1:12" ht="13.5" customHeight="1">
      <c r="A41" s="443" t="s">
        <v>140</v>
      </c>
      <c r="B41" s="471"/>
      <c r="C41" s="226">
        <v>61.7</v>
      </c>
      <c r="D41" s="222">
        <v>50</v>
      </c>
      <c r="E41" s="222">
        <v>48.8</v>
      </c>
      <c r="F41" s="222">
        <v>11.7</v>
      </c>
      <c r="G41" s="222">
        <v>3.1</v>
      </c>
      <c r="H41" s="221">
        <v>1.7</v>
      </c>
      <c r="I41" s="222" t="s">
        <v>185</v>
      </c>
      <c r="J41" s="222">
        <v>0.4</v>
      </c>
      <c r="K41" s="101">
        <v>1.1000000000000001</v>
      </c>
    </row>
    <row r="42" spans="1:12" ht="13.5" customHeight="1">
      <c r="A42" s="443" t="s">
        <v>141</v>
      </c>
      <c r="B42" s="471"/>
      <c r="C42" s="226">
        <v>422.2</v>
      </c>
      <c r="D42" s="222">
        <v>363.9</v>
      </c>
      <c r="E42" s="222">
        <v>330</v>
      </c>
      <c r="F42" s="222">
        <v>58.3</v>
      </c>
      <c r="G42" s="222">
        <v>6</v>
      </c>
      <c r="H42" s="221">
        <v>7.5</v>
      </c>
      <c r="I42" s="222">
        <v>3.5</v>
      </c>
      <c r="J42" s="222">
        <v>8</v>
      </c>
      <c r="K42" s="101">
        <v>12</v>
      </c>
    </row>
    <row r="43" spans="1:12" ht="13.5" customHeight="1">
      <c r="A43" s="443" t="s">
        <v>142</v>
      </c>
      <c r="B43" s="471"/>
      <c r="C43" s="226">
        <v>507.6</v>
      </c>
      <c r="D43" s="222">
        <v>471.3</v>
      </c>
      <c r="E43" s="222">
        <v>439.5</v>
      </c>
      <c r="F43" s="222">
        <v>36.299999999999997</v>
      </c>
      <c r="G43" s="222">
        <v>2.7</v>
      </c>
      <c r="H43" s="221">
        <v>6.7</v>
      </c>
      <c r="I43" s="222">
        <v>0.3</v>
      </c>
      <c r="J43" s="222">
        <v>12</v>
      </c>
      <c r="K43" s="101">
        <v>3</v>
      </c>
    </row>
    <row r="44" spans="1:12" ht="13.5" customHeight="1">
      <c r="A44" s="443" t="s">
        <v>143</v>
      </c>
      <c r="B44" s="471"/>
      <c r="C44" s="226">
        <v>2825.6</v>
      </c>
      <c r="D44" s="222">
        <v>1743.3</v>
      </c>
      <c r="E44" s="222">
        <v>1371.9</v>
      </c>
      <c r="F44" s="222">
        <v>1082.3</v>
      </c>
      <c r="G44" s="222">
        <v>4.9000000000000004</v>
      </c>
      <c r="H44" s="221">
        <v>73.5</v>
      </c>
      <c r="I44" s="222">
        <v>481.1</v>
      </c>
      <c r="J44" s="222">
        <v>133.1</v>
      </c>
      <c r="K44" s="101">
        <v>9</v>
      </c>
    </row>
    <row r="45" spans="1:12" s="18" customFormat="1" ht="18.75" customHeight="1">
      <c r="A45" s="534" t="s">
        <v>265</v>
      </c>
      <c r="B45" s="534"/>
      <c r="C45" s="534"/>
      <c r="D45" s="534"/>
      <c r="E45" s="534"/>
      <c r="F45" s="534"/>
      <c r="G45" s="534"/>
      <c r="H45" s="429"/>
      <c r="I45" s="126"/>
      <c r="J45" s="126"/>
      <c r="K45" s="126"/>
      <c r="L45" s="93"/>
    </row>
    <row r="46" spans="1:12" s="18" customFormat="1" ht="17.25" customHeight="1">
      <c r="A46" s="534" t="s">
        <v>266</v>
      </c>
      <c r="B46" s="534"/>
      <c r="C46" s="534"/>
      <c r="D46" s="534"/>
      <c r="E46" s="534"/>
      <c r="F46" s="534"/>
      <c r="G46" s="534"/>
      <c r="H46" s="429"/>
      <c r="I46" s="126"/>
      <c r="J46" s="126"/>
      <c r="K46" s="126"/>
      <c r="L46" s="93"/>
    </row>
    <row r="47" spans="1:12">
      <c r="C47" s="12"/>
      <c r="D47" s="12"/>
      <c r="E47" s="12"/>
      <c r="F47" s="12"/>
      <c r="G47" s="12"/>
      <c r="H47" s="12"/>
      <c r="I47" s="12"/>
      <c r="J47" s="12"/>
      <c r="K47" s="12"/>
    </row>
  </sheetData>
  <mergeCells count="46">
    <mergeCell ref="A39:B39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46:G46"/>
    <mergeCell ref="A40:B40"/>
    <mergeCell ref="A41:B41"/>
    <mergeCell ref="A42:B42"/>
    <mergeCell ref="A43:B43"/>
    <mergeCell ref="A44:B44"/>
    <mergeCell ref="A45:G45"/>
    <mergeCell ref="A7:K7"/>
    <mergeCell ref="A20:B20"/>
    <mergeCell ref="A9:B9"/>
    <mergeCell ref="A10:B10"/>
    <mergeCell ref="A11:B11"/>
    <mergeCell ref="A12:B12"/>
    <mergeCell ref="A13:B13"/>
    <mergeCell ref="A18:B18"/>
    <mergeCell ref="A19:B19"/>
    <mergeCell ref="A14:B14"/>
    <mergeCell ref="A15:B15"/>
    <mergeCell ref="A16:B16"/>
    <mergeCell ref="A17:B17"/>
    <mergeCell ref="B1:K1"/>
    <mergeCell ref="B2:K2"/>
    <mergeCell ref="A4:B6"/>
    <mergeCell ref="C4:C6"/>
    <mergeCell ref="D4:E5"/>
    <mergeCell ref="F4:K4"/>
    <mergeCell ref="F5:F6"/>
    <mergeCell ref="G5:K5"/>
    <mergeCell ref="A26:K26"/>
    <mergeCell ref="A23:B23"/>
    <mergeCell ref="A24:B24"/>
    <mergeCell ref="A25:B25"/>
    <mergeCell ref="A21:B21"/>
    <mergeCell ref="A22:B22"/>
  </mergeCells>
  <pageMargins left="0.7" right="0.7" top="0.75" bottom="0.75" header="0.3" footer="0.3"/>
  <pageSetup paperSize="9" scale="8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L46"/>
  <sheetViews>
    <sheetView zoomScale="75" zoomScaleNormal="75" workbookViewId="0"/>
  </sheetViews>
  <sheetFormatPr defaultColWidth="8.85546875" defaultRowHeight="15"/>
  <cols>
    <col min="1" max="1" width="15.85546875" style="6" customWidth="1"/>
    <col min="2" max="2" width="6.5703125" style="6" customWidth="1"/>
    <col min="3" max="3" width="8.42578125" style="6" customWidth="1"/>
    <col min="4" max="4" width="8.28515625" style="6" customWidth="1"/>
    <col min="5" max="5" width="8.5703125" style="6" customWidth="1"/>
    <col min="6" max="6" width="8.140625" style="6" customWidth="1"/>
    <col min="7" max="7" width="10.28515625" style="6" customWidth="1"/>
    <col min="8" max="10" width="9.7109375" style="6" customWidth="1"/>
    <col min="11" max="11" width="10.7109375" style="6" customWidth="1"/>
    <col min="12" max="16384" width="8.85546875" style="6"/>
  </cols>
  <sheetData>
    <row r="1" spans="1:12" ht="15" customHeight="1">
      <c r="A1" s="10" t="s">
        <v>218</v>
      </c>
      <c r="B1" s="456" t="s">
        <v>267</v>
      </c>
      <c r="C1" s="457"/>
      <c r="D1" s="457"/>
      <c r="E1" s="457"/>
      <c r="F1" s="457"/>
      <c r="G1" s="457"/>
      <c r="H1" s="457"/>
      <c r="I1" s="457"/>
      <c r="J1" s="457"/>
      <c r="K1" s="457"/>
      <c r="L1" s="7"/>
    </row>
    <row r="2" spans="1:12" s="115" customFormat="1" ht="18.95" customHeight="1">
      <c r="A2" s="123"/>
      <c r="B2" s="537" t="s">
        <v>263</v>
      </c>
      <c r="C2" s="542"/>
      <c r="D2" s="542"/>
      <c r="E2" s="542"/>
      <c r="F2" s="542"/>
      <c r="G2" s="542"/>
      <c r="H2" s="542"/>
      <c r="I2" s="542"/>
      <c r="J2" s="542"/>
      <c r="K2" s="542"/>
      <c r="L2" s="123"/>
    </row>
    <row r="3" spans="1:12" ht="10.5" customHeight="1" thickBot="1">
      <c r="B3" s="7"/>
      <c r="C3" s="7"/>
      <c r="D3" s="7"/>
      <c r="E3" s="7"/>
      <c r="F3" s="7"/>
      <c r="G3" s="7"/>
      <c r="H3" s="7"/>
      <c r="I3" s="7"/>
      <c r="J3" s="7"/>
      <c r="K3" s="7"/>
    </row>
    <row r="4" spans="1:12" s="11" customFormat="1" ht="41.25" customHeight="1">
      <c r="A4" s="444" t="s">
        <v>0</v>
      </c>
      <c r="B4" s="487"/>
      <c r="C4" s="504" t="s">
        <v>158</v>
      </c>
      <c r="D4" s="503" t="s">
        <v>166</v>
      </c>
      <c r="E4" s="504"/>
      <c r="F4" s="493" t="s">
        <v>159</v>
      </c>
      <c r="G4" s="491"/>
      <c r="H4" s="491"/>
      <c r="I4" s="491"/>
      <c r="J4" s="491"/>
      <c r="K4" s="491"/>
      <c r="L4" s="10"/>
    </row>
    <row r="5" spans="1:12" s="11" customFormat="1" ht="39" customHeight="1">
      <c r="A5" s="488"/>
      <c r="B5" s="489"/>
      <c r="C5" s="538"/>
      <c r="D5" s="535"/>
      <c r="E5" s="536"/>
      <c r="F5" s="539" t="s">
        <v>106</v>
      </c>
      <c r="G5" s="499" t="s">
        <v>160</v>
      </c>
      <c r="H5" s="500"/>
      <c r="I5" s="500"/>
      <c r="J5" s="500"/>
      <c r="K5" s="500"/>
      <c r="L5" s="10"/>
    </row>
    <row r="6" spans="1:12" s="11" customFormat="1" ht="156" customHeight="1" thickBot="1">
      <c r="A6" s="445"/>
      <c r="B6" s="490"/>
      <c r="C6" s="495"/>
      <c r="D6" s="424" t="s">
        <v>106</v>
      </c>
      <c r="E6" s="424" t="s">
        <v>161</v>
      </c>
      <c r="F6" s="540"/>
      <c r="G6" s="428" t="s">
        <v>260</v>
      </c>
      <c r="H6" s="202" t="s">
        <v>162</v>
      </c>
      <c r="I6" s="202" t="s">
        <v>165</v>
      </c>
      <c r="J6" s="202" t="s">
        <v>163</v>
      </c>
      <c r="K6" s="412" t="s">
        <v>164</v>
      </c>
      <c r="L6" s="10"/>
    </row>
    <row r="7" spans="1:12" s="124" customFormat="1" ht="35.25" customHeight="1">
      <c r="A7" s="543" t="s">
        <v>268</v>
      </c>
      <c r="B7" s="543"/>
      <c r="C7" s="543"/>
      <c r="D7" s="543"/>
      <c r="E7" s="543"/>
      <c r="F7" s="543"/>
      <c r="G7" s="543"/>
      <c r="H7" s="543"/>
      <c r="I7" s="543"/>
      <c r="J7" s="543"/>
      <c r="K7" s="543"/>
    </row>
    <row r="8" spans="1:12" ht="21.95" customHeight="1">
      <c r="A8" s="422" t="s">
        <v>144</v>
      </c>
      <c r="B8" s="184" t="s">
        <v>145</v>
      </c>
      <c r="C8" s="243">
        <v>25084</v>
      </c>
      <c r="D8" s="244">
        <v>18658.8</v>
      </c>
      <c r="E8" s="244">
        <v>16138.3</v>
      </c>
      <c r="F8" s="244">
        <v>6425.1</v>
      </c>
      <c r="G8" s="244">
        <v>460.8</v>
      </c>
      <c r="H8" s="244">
        <v>280</v>
      </c>
      <c r="I8" s="244">
        <v>1356.3</v>
      </c>
      <c r="J8" s="244">
        <v>1010.5</v>
      </c>
      <c r="K8" s="245">
        <v>266.89999999999998</v>
      </c>
    </row>
    <row r="9" spans="1:12" ht="14.1" customHeight="1">
      <c r="A9" s="446" t="s">
        <v>146</v>
      </c>
      <c r="B9" s="472"/>
      <c r="C9" s="200"/>
      <c r="D9" s="194"/>
      <c r="E9" s="194"/>
      <c r="F9" s="194"/>
      <c r="G9" s="194"/>
      <c r="H9" s="194"/>
      <c r="I9" s="194"/>
      <c r="J9" s="194"/>
      <c r="K9" s="200"/>
    </row>
    <row r="10" spans="1:12" ht="15" customHeight="1">
      <c r="A10" s="443" t="s">
        <v>128</v>
      </c>
      <c r="B10" s="471"/>
      <c r="C10" s="227">
        <v>2416.4</v>
      </c>
      <c r="D10" s="228">
        <v>1824.8</v>
      </c>
      <c r="E10" s="228">
        <v>1577.1</v>
      </c>
      <c r="F10" s="228">
        <v>591.6</v>
      </c>
      <c r="G10" s="228">
        <v>39.700000000000003</v>
      </c>
      <c r="H10" s="229">
        <v>15.6</v>
      </c>
      <c r="I10" s="228">
        <v>124.5</v>
      </c>
      <c r="J10" s="228">
        <v>71.099999999999994</v>
      </c>
      <c r="K10" s="230">
        <v>4.4000000000000004</v>
      </c>
    </row>
    <row r="11" spans="1:12" ht="15" customHeight="1">
      <c r="A11" s="443" t="s">
        <v>129</v>
      </c>
      <c r="B11" s="471"/>
      <c r="C11" s="227">
        <v>929.4</v>
      </c>
      <c r="D11" s="228">
        <v>647.79999999999995</v>
      </c>
      <c r="E11" s="228">
        <v>576.70000000000005</v>
      </c>
      <c r="F11" s="228">
        <v>281.5</v>
      </c>
      <c r="G11" s="228">
        <v>16.8</v>
      </c>
      <c r="H11" s="229">
        <v>11.1</v>
      </c>
      <c r="I11" s="228">
        <v>27.9</v>
      </c>
      <c r="J11" s="228">
        <v>45</v>
      </c>
      <c r="K11" s="230">
        <v>10.6</v>
      </c>
    </row>
    <row r="12" spans="1:12" ht="15" customHeight="1">
      <c r="A12" s="443" t="s">
        <v>130</v>
      </c>
      <c r="B12" s="471"/>
      <c r="C12" s="227">
        <v>763.5</v>
      </c>
      <c r="D12" s="228">
        <v>556.9</v>
      </c>
      <c r="E12" s="228">
        <v>433.4</v>
      </c>
      <c r="F12" s="228">
        <v>206.6</v>
      </c>
      <c r="G12" s="228">
        <v>20.6</v>
      </c>
      <c r="H12" s="229">
        <v>2.6</v>
      </c>
      <c r="I12" s="228">
        <v>36.799999999999997</v>
      </c>
      <c r="J12" s="228">
        <v>47.8</v>
      </c>
      <c r="K12" s="230">
        <v>9.6</v>
      </c>
    </row>
    <row r="13" spans="1:12" ht="15" customHeight="1">
      <c r="A13" s="443" t="s">
        <v>131</v>
      </c>
      <c r="B13" s="471"/>
      <c r="C13" s="227">
        <v>595.29999999999995</v>
      </c>
      <c r="D13" s="228">
        <v>461.9</v>
      </c>
      <c r="E13" s="228">
        <v>320.60000000000002</v>
      </c>
      <c r="F13" s="228">
        <v>133.4</v>
      </c>
      <c r="G13" s="228">
        <v>3.2</v>
      </c>
      <c r="H13" s="229">
        <v>9.1999999999999993</v>
      </c>
      <c r="I13" s="228">
        <v>36.1</v>
      </c>
      <c r="J13" s="228">
        <v>42.9</v>
      </c>
      <c r="K13" s="101">
        <v>10.8</v>
      </c>
    </row>
    <row r="14" spans="1:12" ht="15" customHeight="1">
      <c r="A14" s="443" t="s">
        <v>132</v>
      </c>
      <c r="B14" s="471"/>
      <c r="C14" s="227">
        <v>1192.9000000000001</v>
      </c>
      <c r="D14" s="228">
        <v>990.1</v>
      </c>
      <c r="E14" s="228">
        <v>837.7</v>
      </c>
      <c r="F14" s="228">
        <v>202.8</v>
      </c>
      <c r="G14" s="228">
        <v>17</v>
      </c>
      <c r="H14" s="229">
        <v>1.6</v>
      </c>
      <c r="I14" s="228">
        <v>23.5</v>
      </c>
      <c r="J14" s="228">
        <v>50.8</v>
      </c>
      <c r="K14" s="230">
        <v>19.399999999999999</v>
      </c>
    </row>
    <row r="15" spans="1:12" ht="15" customHeight="1">
      <c r="A15" s="443" t="s">
        <v>133</v>
      </c>
      <c r="B15" s="471"/>
      <c r="C15" s="227">
        <v>3748.4</v>
      </c>
      <c r="D15" s="228">
        <v>2696.8</v>
      </c>
      <c r="E15" s="228">
        <v>2446.6999999999998</v>
      </c>
      <c r="F15" s="228">
        <v>1051.5999999999999</v>
      </c>
      <c r="G15" s="228">
        <v>66.7</v>
      </c>
      <c r="H15" s="229">
        <v>16.899999999999999</v>
      </c>
      <c r="I15" s="228">
        <v>171.3</v>
      </c>
      <c r="J15" s="228">
        <v>116.1</v>
      </c>
      <c r="K15" s="230">
        <v>23.9</v>
      </c>
    </row>
    <row r="16" spans="1:12" ht="15" customHeight="1">
      <c r="A16" s="443" t="s">
        <v>134</v>
      </c>
      <c r="B16" s="471"/>
      <c r="C16" s="227">
        <v>3867.2</v>
      </c>
      <c r="D16" s="228">
        <v>3507.1</v>
      </c>
      <c r="E16" s="228">
        <v>3307.8</v>
      </c>
      <c r="F16" s="228">
        <v>360.1</v>
      </c>
      <c r="G16" s="228">
        <v>41.8</v>
      </c>
      <c r="H16" s="229">
        <v>0.7</v>
      </c>
      <c r="I16" s="228">
        <v>10</v>
      </c>
      <c r="J16" s="228">
        <v>95.3</v>
      </c>
      <c r="K16" s="230">
        <v>5.5</v>
      </c>
    </row>
    <row r="17" spans="1:11" ht="15" customHeight="1">
      <c r="A17" s="443" t="s">
        <v>135</v>
      </c>
      <c r="B17" s="471"/>
      <c r="C17" s="227">
        <v>290.10000000000002</v>
      </c>
      <c r="D17" s="228">
        <v>188.4</v>
      </c>
      <c r="E17" s="228">
        <v>154.19999999999999</v>
      </c>
      <c r="F17" s="228">
        <v>101.7</v>
      </c>
      <c r="G17" s="228">
        <v>19.899999999999999</v>
      </c>
      <c r="H17" s="229">
        <v>11.7</v>
      </c>
      <c r="I17" s="228">
        <v>6.4</v>
      </c>
      <c r="J17" s="228">
        <v>19</v>
      </c>
      <c r="K17" s="230">
        <v>4.9000000000000004</v>
      </c>
    </row>
    <row r="18" spans="1:11" ht="15" customHeight="1">
      <c r="A18" s="443" t="s">
        <v>136</v>
      </c>
      <c r="B18" s="471"/>
      <c r="C18" s="227">
        <v>873.5</v>
      </c>
      <c r="D18" s="228">
        <v>608.4</v>
      </c>
      <c r="E18" s="228">
        <v>532.5</v>
      </c>
      <c r="F18" s="228">
        <v>265.10000000000002</v>
      </c>
      <c r="G18" s="228">
        <v>27.4</v>
      </c>
      <c r="H18" s="229">
        <v>4.7</v>
      </c>
      <c r="I18" s="228">
        <v>32.6</v>
      </c>
      <c r="J18" s="228">
        <v>48.1</v>
      </c>
      <c r="K18" s="230">
        <v>19.3</v>
      </c>
    </row>
    <row r="19" spans="1:11" ht="15" customHeight="1">
      <c r="A19" s="443" t="s">
        <v>137</v>
      </c>
      <c r="B19" s="471"/>
      <c r="C19" s="227">
        <v>599.6</v>
      </c>
      <c r="D19" s="228">
        <v>461.6</v>
      </c>
      <c r="E19" s="228">
        <v>333.7</v>
      </c>
      <c r="F19" s="228">
        <v>138</v>
      </c>
      <c r="G19" s="228">
        <v>5.3</v>
      </c>
      <c r="H19" s="229">
        <v>6.1</v>
      </c>
      <c r="I19" s="228">
        <v>2.9</v>
      </c>
      <c r="J19" s="228">
        <v>19.5</v>
      </c>
      <c r="K19" s="230">
        <v>16.3</v>
      </c>
    </row>
    <row r="20" spans="1:11" ht="15" customHeight="1">
      <c r="A20" s="443" t="s">
        <v>138</v>
      </c>
      <c r="B20" s="471"/>
      <c r="C20" s="227">
        <v>2197.6999999999998</v>
      </c>
      <c r="D20" s="228">
        <v>1438.7</v>
      </c>
      <c r="E20" s="228">
        <v>1192.9000000000001</v>
      </c>
      <c r="F20" s="228">
        <v>759</v>
      </c>
      <c r="G20" s="228">
        <v>53.1</v>
      </c>
      <c r="H20" s="229">
        <v>66.400000000000006</v>
      </c>
      <c r="I20" s="228">
        <v>236.3</v>
      </c>
      <c r="J20" s="228">
        <v>102.2</v>
      </c>
      <c r="K20" s="230">
        <v>36.5</v>
      </c>
    </row>
    <row r="21" spans="1:11" ht="15" customHeight="1">
      <c r="A21" s="443" t="s">
        <v>139</v>
      </c>
      <c r="B21" s="471"/>
      <c r="C21" s="227">
        <v>2017.9</v>
      </c>
      <c r="D21" s="228">
        <v>1506.3</v>
      </c>
      <c r="E21" s="228">
        <v>1305.5</v>
      </c>
      <c r="F21" s="228">
        <v>511.7</v>
      </c>
      <c r="G21" s="228">
        <v>40.200000000000003</v>
      </c>
      <c r="H21" s="229">
        <v>11.6</v>
      </c>
      <c r="I21" s="228">
        <v>89</v>
      </c>
      <c r="J21" s="228">
        <v>80.8</v>
      </c>
      <c r="K21" s="230">
        <v>7.7</v>
      </c>
    </row>
    <row r="22" spans="1:11" ht="15" customHeight="1">
      <c r="A22" s="443" t="s">
        <v>140</v>
      </c>
      <c r="B22" s="471"/>
      <c r="C22" s="227">
        <v>477.2</v>
      </c>
      <c r="D22" s="228">
        <v>381.4</v>
      </c>
      <c r="E22" s="228">
        <v>338.1</v>
      </c>
      <c r="F22" s="228">
        <v>95.8</v>
      </c>
      <c r="G22" s="228">
        <v>17</v>
      </c>
      <c r="H22" s="229">
        <v>3.9</v>
      </c>
      <c r="I22" s="228">
        <v>13.5</v>
      </c>
      <c r="J22" s="228">
        <v>19.399999999999999</v>
      </c>
      <c r="K22" s="230">
        <v>2.2000000000000002</v>
      </c>
    </row>
    <row r="23" spans="1:11" ht="15" customHeight="1">
      <c r="A23" s="443" t="s">
        <v>141</v>
      </c>
      <c r="B23" s="471"/>
      <c r="C23" s="227">
        <v>1101.2</v>
      </c>
      <c r="D23" s="228">
        <v>862.7</v>
      </c>
      <c r="E23" s="228">
        <v>737.6</v>
      </c>
      <c r="F23" s="228">
        <v>238.5</v>
      </c>
      <c r="G23" s="228">
        <v>27.9</v>
      </c>
      <c r="H23" s="229">
        <v>14.3</v>
      </c>
      <c r="I23" s="228">
        <v>30.8</v>
      </c>
      <c r="J23" s="228">
        <v>52.1</v>
      </c>
      <c r="K23" s="230">
        <v>36.799999999999997</v>
      </c>
    </row>
    <row r="24" spans="1:11" ht="15" customHeight="1">
      <c r="A24" s="443" t="s">
        <v>142</v>
      </c>
      <c r="B24" s="471"/>
      <c r="C24" s="227">
        <v>1766</v>
      </c>
      <c r="D24" s="228">
        <v>1384.6</v>
      </c>
      <c r="E24" s="228">
        <v>1136.5</v>
      </c>
      <c r="F24" s="228">
        <v>381.5</v>
      </c>
      <c r="G24" s="228">
        <v>34.1</v>
      </c>
      <c r="H24" s="229">
        <v>21.9</v>
      </c>
      <c r="I24" s="228">
        <v>35.200000000000003</v>
      </c>
      <c r="J24" s="228">
        <v>88.4</v>
      </c>
      <c r="K24" s="230">
        <v>28.8</v>
      </c>
    </row>
    <row r="25" spans="1:11" ht="15" customHeight="1">
      <c r="A25" s="443" t="s">
        <v>143</v>
      </c>
      <c r="B25" s="471"/>
      <c r="C25" s="227">
        <v>2247.6999999999998</v>
      </c>
      <c r="D25" s="228">
        <v>1141.4000000000001</v>
      </c>
      <c r="E25" s="228">
        <v>907.3</v>
      </c>
      <c r="F25" s="228">
        <v>1106.2</v>
      </c>
      <c r="G25" s="228">
        <v>30.1</v>
      </c>
      <c r="H25" s="229">
        <v>81.900000000000006</v>
      </c>
      <c r="I25" s="228">
        <v>479.6</v>
      </c>
      <c r="J25" s="228">
        <v>112</v>
      </c>
      <c r="K25" s="230">
        <v>30.1</v>
      </c>
    </row>
    <row r="26" spans="1:11" s="125" customFormat="1" ht="28.5" customHeight="1">
      <c r="A26" s="541" t="s">
        <v>168</v>
      </c>
      <c r="B26" s="541"/>
      <c r="C26" s="541"/>
      <c r="D26" s="541"/>
      <c r="E26" s="541"/>
      <c r="F26" s="541"/>
      <c r="G26" s="541"/>
      <c r="H26" s="541"/>
      <c r="I26" s="541"/>
      <c r="J26" s="541"/>
      <c r="K26" s="541"/>
    </row>
    <row r="27" spans="1:11" s="125" customFormat="1" ht="21.95" customHeight="1">
      <c r="A27" s="422" t="s">
        <v>144</v>
      </c>
      <c r="B27" s="184" t="s">
        <v>145</v>
      </c>
      <c r="C27" s="243">
        <v>5470.3</v>
      </c>
      <c r="D27" s="244">
        <v>4886</v>
      </c>
      <c r="E27" s="244">
        <v>4521.8999999999996</v>
      </c>
      <c r="F27" s="244">
        <v>584.29999999999995</v>
      </c>
      <c r="G27" s="244">
        <v>31</v>
      </c>
      <c r="H27" s="252">
        <v>73.2</v>
      </c>
      <c r="I27" s="252">
        <v>81.099999999999994</v>
      </c>
      <c r="J27" s="252">
        <v>48.5</v>
      </c>
      <c r="K27" s="253">
        <v>10.7</v>
      </c>
    </row>
    <row r="28" spans="1:11" s="125" customFormat="1" ht="14.1" customHeight="1">
      <c r="A28" s="446" t="s">
        <v>146</v>
      </c>
      <c r="B28" s="472"/>
      <c r="C28" s="400"/>
      <c r="D28" s="401"/>
      <c r="E28" s="401"/>
      <c r="F28" s="401"/>
      <c r="G28" s="401"/>
      <c r="H28" s="401"/>
      <c r="I28" s="401"/>
      <c r="J28" s="401"/>
      <c r="K28" s="231"/>
    </row>
    <row r="29" spans="1:11" ht="15" customHeight="1">
      <c r="A29" s="443" t="s">
        <v>128</v>
      </c>
      <c r="B29" s="471"/>
      <c r="C29" s="227">
        <v>510.1</v>
      </c>
      <c r="D29" s="228">
        <v>467.1</v>
      </c>
      <c r="E29" s="228">
        <v>435</v>
      </c>
      <c r="F29" s="228">
        <v>43</v>
      </c>
      <c r="G29" s="228">
        <v>4.7</v>
      </c>
      <c r="H29" s="232">
        <v>7.7</v>
      </c>
      <c r="I29" s="228">
        <v>6.9</v>
      </c>
      <c r="J29" s="228">
        <v>1.9</v>
      </c>
      <c r="K29" s="230">
        <v>0.3</v>
      </c>
    </row>
    <row r="30" spans="1:11" ht="15" customHeight="1">
      <c r="A30" s="443" t="s">
        <v>129</v>
      </c>
      <c r="B30" s="471"/>
      <c r="C30" s="227">
        <v>89.9</v>
      </c>
      <c r="D30" s="228">
        <v>81.8</v>
      </c>
      <c r="E30" s="228">
        <v>79.599999999999994</v>
      </c>
      <c r="F30" s="228">
        <v>8</v>
      </c>
      <c r="G30" s="228">
        <v>0.5</v>
      </c>
      <c r="H30" s="232">
        <v>4.3</v>
      </c>
      <c r="I30" s="228">
        <v>0.1</v>
      </c>
      <c r="J30" s="228">
        <v>0.2</v>
      </c>
      <c r="K30" s="230">
        <v>0.4</v>
      </c>
    </row>
    <row r="31" spans="1:11" ht="15" customHeight="1">
      <c r="A31" s="443" t="s">
        <v>130</v>
      </c>
      <c r="B31" s="471"/>
      <c r="C31" s="227">
        <v>113.2</v>
      </c>
      <c r="D31" s="228">
        <v>103</v>
      </c>
      <c r="E31" s="228">
        <v>89.4</v>
      </c>
      <c r="F31" s="228">
        <v>10.199999999999999</v>
      </c>
      <c r="G31" s="228">
        <v>1.2</v>
      </c>
      <c r="H31" s="232">
        <v>0.4</v>
      </c>
      <c r="I31" s="228">
        <v>2.1</v>
      </c>
      <c r="J31" s="228">
        <v>2.2999999999999998</v>
      </c>
      <c r="K31" s="230">
        <v>0</v>
      </c>
    </row>
    <row r="32" spans="1:11" ht="15" customHeight="1">
      <c r="A32" s="443" t="s">
        <v>131</v>
      </c>
      <c r="B32" s="471"/>
      <c r="C32" s="227">
        <v>168.8</v>
      </c>
      <c r="D32" s="228">
        <v>158.4</v>
      </c>
      <c r="E32" s="228">
        <v>115.7</v>
      </c>
      <c r="F32" s="228">
        <v>10.4</v>
      </c>
      <c r="G32" s="228">
        <v>0.4</v>
      </c>
      <c r="H32" s="232">
        <v>0.2</v>
      </c>
      <c r="I32" s="228">
        <v>1.6</v>
      </c>
      <c r="J32" s="228">
        <v>3.7</v>
      </c>
      <c r="K32" s="101">
        <v>1</v>
      </c>
    </row>
    <row r="33" spans="1:12" ht="15" customHeight="1">
      <c r="A33" s="443" t="s">
        <v>132</v>
      </c>
      <c r="B33" s="471"/>
      <c r="C33" s="227">
        <v>170</v>
      </c>
      <c r="D33" s="228">
        <v>157.9</v>
      </c>
      <c r="E33" s="228">
        <v>141.6</v>
      </c>
      <c r="F33" s="228">
        <v>12.1</v>
      </c>
      <c r="G33" s="228">
        <v>0.9</v>
      </c>
      <c r="H33" s="232">
        <v>0.1</v>
      </c>
      <c r="I33" s="228">
        <v>0</v>
      </c>
      <c r="J33" s="228">
        <v>0.7</v>
      </c>
      <c r="K33" s="230">
        <v>0.3</v>
      </c>
    </row>
    <row r="34" spans="1:12" ht="15" customHeight="1">
      <c r="A34" s="443" t="s">
        <v>133</v>
      </c>
      <c r="B34" s="471"/>
      <c r="C34" s="227">
        <v>1191.2</v>
      </c>
      <c r="D34" s="228">
        <v>1031.7</v>
      </c>
      <c r="E34" s="228">
        <v>979.2</v>
      </c>
      <c r="F34" s="228">
        <v>159.4</v>
      </c>
      <c r="G34" s="228">
        <v>4.2</v>
      </c>
      <c r="H34" s="232">
        <v>9</v>
      </c>
      <c r="I34" s="228">
        <v>6</v>
      </c>
      <c r="J34" s="228">
        <v>7.7</v>
      </c>
      <c r="K34" s="230">
        <v>1.7</v>
      </c>
    </row>
    <row r="35" spans="1:12" ht="15" customHeight="1">
      <c r="A35" s="443" t="s">
        <v>134</v>
      </c>
      <c r="B35" s="471"/>
      <c r="C35" s="227">
        <v>1164.8</v>
      </c>
      <c r="D35" s="228">
        <v>1102.7</v>
      </c>
      <c r="E35" s="228">
        <v>1078.4000000000001</v>
      </c>
      <c r="F35" s="228">
        <v>62</v>
      </c>
      <c r="G35" s="228">
        <v>3</v>
      </c>
      <c r="H35" s="232">
        <v>0.1</v>
      </c>
      <c r="I35" s="228">
        <v>0</v>
      </c>
      <c r="J35" s="228">
        <v>0.6</v>
      </c>
      <c r="K35" s="230">
        <v>0</v>
      </c>
    </row>
    <row r="36" spans="1:12" ht="15" customHeight="1">
      <c r="A36" s="443" t="s">
        <v>135</v>
      </c>
      <c r="B36" s="471"/>
      <c r="C36" s="227">
        <v>33</v>
      </c>
      <c r="D36" s="228">
        <v>27</v>
      </c>
      <c r="E36" s="228">
        <v>24.4</v>
      </c>
      <c r="F36" s="228">
        <v>6</v>
      </c>
      <c r="G36" s="228">
        <v>4.0999999999999996</v>
      </c>
      <c r="H36" s="232">
        <v>0.6</v>
      </c>
      <c r="I36" s="228">
        <v>0</v>
      </c>
      <c r="J36" s="228">
        <v>0</v>
      </c>
      <c r="K36" s="230">
        <v>0.1</v>
      </c>
    </row>
    <row r="37" spans="1:12" ht="15" customHeight="1">
      <c r="A37" s="443" t="s">
        <v>136</v>
      </c>
      <c r="B37" s="471"/>
      <c r="C37" s="227">
        <v>105.3</v>
      </c>
      <c r="D37" s="228">
        <v>97.4</v>
      </c>
      <c r="E37" s="228">
        <v>89.8</v>
      </c>
      <c r="F37" s="228">
        <v>7.9</v>
      </c>
      <c r="G37" s="228">
        <v>2</v>
      </c>
      <c r="H37" s="232">
        <v>0.2</v>
      </c>
      <c r="I37" s="228">
        <v>0.1</v>
      </c>
      <c r="J37" s="228">
        <v>0.9</v>
      </c>
      <c r="K37" s="230">
        <v>0.1</v>
      </c>
    </row>
    <row r="38" spans="1:12" ht="15" customHeight="1">
      <c r="A38" s="443" t="s">
        <v>137</v>
      </c>
      <c r="B38" s="471"/>
      <c r="C38" s="227">
        <v>161.6</v>
      </c>
      <c r="D38" s="228">
        <v>139.69999999999999</v>
      </c>
      <c r="E38" s="228">
        <v>108.7</v>
      </c>
      <c r="F38" s="228">
        <v>21.8</v>
      </c>
      <c r="G38" s="228">
        <v>1.2</v>
      </c>
      <c r="H38" s="232">
        <v>2.2999999999999998</v>
      </c>
      <c r="I38" s="228">
        <v>0.1</v>
      </c>
      <c r="J38" s="228">
        <v>0.5</v>
      </c>
      <c r="K38" s="230">
        <v>0.3</v>
      </c>
    </row>
    <row r="39" spans="1:12" ht="15" customHeight="1">
      <c r="A39" s="443" t="s">
        <v>138</v>
      </c>
      <c r="B39" s="471"/>
      <c r="C39" s="227">
        <v>430.3</v>
      </c>
      <c r="D39" s="228">
        <v>389.2</v>
      </c>
      <c r="E39" s="228">
        <v>349.5</v>
      </c>
      <c r="F39" s="228">
        <v>41.1</v>
      </c>
      <c r="G39" s="228">
        <v>2.6</v>
      </c>
      <c r="H39" s="232">
        <v>10.7</v>
      </c>
      <c r="I39" s="228">
        <v>4.9000000000000004</v>
      </c>
      <c r="J39" s="228">
        <v>4</v>
      </c>
      <c r="K39" s="230">
        <v>0.4</v>
      </c>
    </row>
    <row r="40" spans="1:12" ht="15" customHeight="1">
      <c r="A40" s="443" t="s">
        <v>139</v>
      </c>
      <c r="B40" s="471"/>
      <c r="C40" s="227">
        <v>321.7</v>
      </c>
      <c r="D40" s="228">
        <v>299.3</v>
      </c>
      <c r="E40" s="228">
        <v>290.7</v>
      </c>
      <c r="F40" s="228">
        <v>22.4</v>
      </c>
      <c r="G40" s="228">
        <v>1</v>
      </c>
      <c r="H40" s="232">
        <v>3.8</v>
      </c>
      <c r="I40" s="228">
        <v>1.7</v>
      </c>
      <c r="J40" s="228">
        <v>2.2999999999999998</v>
      </c>
      <c r="K40" s="230">
        <v>0.1</v>
      </c>
    </row>
    <row r="41" spans="1:12" ht="15" customHeight="1">
      <c r="A41" s="443" t="s">
        <v>140</v>
      </c>
      <c r="B41" s="471"/>
      <c r="C41" s="227">
        <v>26.6</v>
      </c>
      <c r="D41" s="228">
        <v>24.1</v>
      </c>
      <c r="E41" s="228">
        <v>23.3</v>
      </c>
      <c r="F41" s="228">
        <v>2.5</v>
      </c>
      <c r="G41" s="228">
        <v>0.6</v>
      </c>
      <c r="H41" s="232">
        <v>1.2</v>
      </c>
      <c r="I41" s="222" t="s">
        <v>185</v>
      </c>
      <c r="J41" s="228">
        <v>0.2</v>
      </c>
      <c r="K41" s="230">
        <v>0.1</v>
      </c>
    </row>
    <row r="42" spans="1:12" ht="15" customHeight="1">
      <c r="A42" s="443" t="s">
        <v>141</v>
      </c>
      <c r="B42" s="471"/>
      <c r="C42" s="227">
        <v>173.9</v>
      </c>
      <c r="D42" s="228">
        <v>156.19999999999999</v>
      </c>
      <c r="E42" s="228">
        <v>144</v>
      </c>
      <c r="F42" s="228">
        <v>17.7</v>
      </c>
      <c r="G42" s="228">
        <v>2</v>
      </c>
      <c r="H42" s="232">
        <v>4</v>
      </c>
      <c r="I42" s="228">
        <v>1.2</v>
      </c>
      <c r="J42" s="228">
        <v>1.1000000000000001</v>
      </c>
      <c r="K42" s="230">
        <v>3.5</v>
      </c>
    </row>
    <row r="43" spans="1:12" ht="15" customHeight="1">
      <c r="A43" s="443" t="s">
        <v>142</v>
      </c>
      <c r="B43" s="471"/>
      <c r="C43" s="227">
        <v>267</v>
      </c>
      <c r="D43" s="228">
        <v>253.9</v>
      </c>
      <c r="E43" s="228">
        <v>235.8</v>
      </c>
      <c r="F43" s="228">
        <v>13.1</v>
      </c>
      <c r="G43" s="228">
        <v>0.8</v>
      </c>
      <c r="H43" s="232">
        <v>4.5999999999999996</v>
      </c>
      <c r="I43" s="228">
        <v>0.1</v>
      </c>
      <c r="J43" s="228">
        <v>2.5</v>
      </c>
      <c r="K43" s="230">
        <v>0.8</v>
      </c>
    </row>
    <row r="44" spans="1:12" ht="15" customHeight="1">
      <c r="A44" s="443" t="s">
        <v>143</v>
      </c>
      <c r="B44" s="471"/>
      <c r="C44" s="227">
        <v>543</v>
      </c>
      <c r="D44" s="228">
        <v>396.6</v>
      </c>
      <c r="E44" s="228">
        <v>336.8</v>
      </c>
      <c r="F44" s="228">
        <v>146.5</v>
      </c>
      <c r="G44" s="228">
        <v>2</v>
      </c>
      <c r="H44" s="232">
        <v>24.1</v>
      </c>
      <c r="I44" s="228">
        <v>56.4</v>
      </c>
      <c r="J44" s="228">
        <v>19.8</v>
      </c>
      <c r="K44" s="230">
        <v>1.7</v>
      </c>
    </row>
    <row r="45" spans="1:12" s="18" customFormat="1" ht="18.75" customHeight="1">
      <c r="A45" s="534" t="s">
        <v>265</v>
      </c>
      <c r="B45" s="534"/>
      <c r="C45" s="534"/>
      <c r="D45" s="534"/>
      <c r="E45" s="534"/>
      <c r="F45" s="534"/>
      <c r="G45" s="534"/>
      <c r="H45" s="429"/>
      <c r="I45" s="126"/>
      <c r="J45" s="126"/>
      <c r="K45" s="126"/>
      <c r="L45" s="93"/>
    </row>
    <row r="46" spans="1:12" s="18" customFormat="1" ht="17.25" customHeight="1">
      <c r="A46" s="534" t="s">
        <v>266</v>
      </c>
      <c r="B46" s="534"/>
      <c r="C46" s="534"/>
      <c r="D46" s="534"/>
      <c r="E46" s="534"/>
      <c r="F46" s="534"/>
      <c r="G46" s="534"/>
      <c r="H46" s="429"/>
      <c r="I46" s="126"/>
      <c r="J46" s="126"/>
      <c r="K46" s="126"/>
      <c r="L46" s="93"/>
    </row>
  </sheetData>
  <mergeCells count="46">
    <mergeCell ref="A22:B22"/>
    <mergeCell ref="A23:B23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36:B36"/>
    <mergeCell ref="A25:B25"/>
    <mergeCell ref="A29:B29"/>
    <mergeCell ref="A30:B30"/>
    <mergeCell ref="A26:K26"/>
    <mergeCell ref="A31:B31"/>
    <mergeCell ref="A32:B32"/>
    <mergeCell ref="A33:B33"/>
    <mergeCell ref="A34:B34"/>
    <mergeCell ref="A35:B35"/>
    <mergeCell ref="A28:B28"/>
    <mergeCell ref="A46:G46"/>
    <mergeCell ref="A37:B37"/>
    <mergeCell ref="A38:B38"/>
    <mergeCell ref="A39:B39"/>
    <mergeCell ref="A40:B40"/>
    <mergeCell ref="A41:B41"/>
    <mergeCell ref="A42:B42"/>
    <mergeCell ref="A43:B43"/>
    <mergeCell ref="A45:G45"/>
    <mergeCell ref="A44:B44"/>
    <mergeCell ref="A12:B12"/>
    <mergeCell ref="F5:F6"/>
    <mergeCell ref="A7:K7"/>
    <mergeCell ref="A9:B9"/>
    <mergeCell ref="A10:B10"/>
    <mergeCell ref="A11:B11"/>
    <mergeCell ref="B1:K1"/>
    <mergeCell ref="B2:K2"/>
    <mergeCell ref="A4:B6"/>
    <mergeCell ref="C4:C6"/>
    <mergeCell ref="F4:K4"/>
    <mergeCell ref="D4:E5"/>
    <mergeCell ref="G5:K5"/>
  </mergeCells>
  <pageMargins left="0.7" right="0.7" top="0.75" bottom="0.75" header="0.3" footer="0.3"/>
  <pageSetup paperSize="9" scale="8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P85"/>
  <sheetViews>
    <sheetView zoomScale="75" zoomScaleNormal="75" workbookViewId="0"/>
  </sheetViews>
  <sheetFormatPr defaultColWidth="8.85546875" defaultRowHeight="15"/>
  <cols>
    <col min="1" max="1" width="15.7109375" style="129" customWidth="1"/>
    <col min="2" max="2" width="7" style="129" customWidth="1"/>
    <col min="3" max="3" width="9.28515625" style="140" customWidth="1"/>
    <col min="4" max="10" width="9.28515625" style="129" customWidth="1"/>
    <col min="11" max="11" width="8.85546875" style="131"/>
    <col min="12" max="16384" width="8.85546875" style="129"/>
  </cols>
  <sheetData>
    <row r="1" spans="1:16" ht="21" customHeight="1">
      <c r="A1" s="127" t="s">
        <v>219</v>
      </c>
      <c r="B1" s="544" t="s">
        <v>269</v>
      </c>
      <c r="C1" s="544"/>
      <c r="D1" s="544"/>
      <c r="E1" s="544"/>
      <c r="F1" s="544"/>
      <c r="G1" s="544"/>
      <c r="H1" s="544"/>
      <c r="I1" s="544"/>
      <c r="J1" s="128"/>
    </row>
    <row r="2" spans="1:16" ht="21" customHeight="1">
      <c r="A2" s="130" t="s">
        <v>76</v>
      </c>
      <c r="B2" s="545" t="s">
        <v>270</v>
      </c>
      <c r="C2" s="545"/>
      <c r="D2" s="545"/>
      <c r="E2" s="545"/>
      <c r="F2" s="545"/>
      <c r="G2" s="545"/>
      <c r="H2" s="545"/>
      <c r="I2" s="128"/>
      <c r="J2" s="128"/>
    </row>
    <row r="3" spans="1:16" ht="12" customHeight="1" thickBot="1">
      <c r="A3" s="131"/>
      <c r="B3" s="131"/>
      <c r="C3" s="190"/>
      <c r="D3" s="131"/>
      <c r="E3" s="131"/>
      <c r="F3" s="131"/>
    </row>
    <row r="4" spans="1:16" ht="61.5" customHeight="1">
      <c r="A4" s="546" t="s">
        <v>77</v>
      </c>
      <c r="B4" s="547"/>
      <c r="C4" s="552" t="s">
        <v>78</v>
      </c>
      <c r="D4" s="553"/>
      <c r="E4" s="553"/>
      <c r="F4" s="553"/>
      <c r="G4" s="554" t="s">
        <v>79</v>
      </c>
      <c r="H4" s="555"/>
      <c r="I4" s="555"/>
      <c r="J4" s="555"/>
    </row>
    <row r="5" spans="1:16" s="134" customFormat="1" ht="135.75" customHeight="1">
      <c r="A5" s="548"/>
      <c r="B5" s="549"/>
      <c r="C5" s="189" t="s">
        <v>117</v>
      </c>
      <c r="D5" s="133" t="s">
        <v>169</v>
      </c>
      <c r="E5" s="177" t="s">
        <v>170</v>
      </c>
      <c r="F5" s="177" t="s">
        <v>271</v>
      </c>
      <c r="G5" s="132" t="s">
        <v>117</v>
      </c>
      <c r="H5" s="133" t="s">
        <v>169</v>
      </c>
      <c r="I5" s="177" t="s">
        <v>170</v>
      </c>
      <c r="J5" s="177" t="s">
        <v>271</v>
      </c>
      <c r="K5" s="159"/>
    </row>
    <row r="6" spans="1:16" ht="37.5" customHeight="1" thickBot="1">
      <c r="A6" s="550"/>
      <c r="B6" s="551"/>
      <c r="C6" s="556" t="s">
        <v>80</v>
      </c>
      <c r="D6" s="556"/>
      <c r="E6" s="557" t="s">
        <v>171</v>
      </c>
      <c r="F6" s="556"/>
      <c r="G6" s="557" t="s">
        <v>80</v>
      </c>
      <c r="H6" s="556"/>
      <c r="I6" s="557" t="s">
        <v>171</v>
      </c>
      <c r="J6" s="556"/>
    </row>
    <row r="7" spans="1:16" s="135" customFormat="1" ht="21.95" customHeight="1">
      <c r="A7" s="422" t="s">
        <v>144</v>
      </c>
      <c r="B7" s="184" t="s">
        <v>145</v>
      </c>
      <c r="C7" s="239">
        <v>1830</v>
      </c>
      <c r="D7" s="240">
        <v>42088</v>
      </c>
      <c r="E7" s="241">
        <v>501.5</v>
      </c>
      <c r="F7" s="241">
        <v>1807.8</v>
      </c>
      <c r="G7" s="240">
        <v>804</v>
      </c>
      <c r="H7" s="240">
        <v>12810</v>
      </c>
      <c r="I7" s="241">
        <v>111.1</v>
      </c>
      <c r="J7" s="242">
        <v>384.8</v>
      </c>
      <c r="K7" s="160"/>
      <c r="M7" s="136"/>
      <c r="N7" s="136"/>
      <c r="O7" s="136"/>
      <c r="P7" s="136"/>
    </row>
    <row r="8" spans="1:16" s="135" customFormat="1" ht="14.1" customHeight="1">
      <c r="A8" s="446" t="s">
        <v>146</v>
      </c>
      <c r="B8" s="558"/>
      <c r="C8" s="235"/>
      <c r="D8" s="236"/>
      <c r="E8" s="237"/>
      <c r="F8" s="237"/>
      <c r="G8" s="237"/>
      <c r="H8" s="237"/>
      <c r="I8" s="237"/>
      <c r="J8" s="238"/>
      <c r="K8" s="160"/>
      <c r="M8" s="136"/>
      <c r="N8" s="136"/>
      <c r="O8" s="136"/>
      <c r="P8" s="136"/>
    </row>
    <row r="9" spans="1:16" ht="27.95" customHeight="1">
      <c r="A9" s="443" t="s">
        <v>128</v>
      </c>
      <c r="B9" s="471"/>
      <c r="C9" s="214">
        <v>139</v>
      </c>
      <c r="D9" s="215">
        <v>3217</v>
      </c>
      <c r="E9" s="221">
        <v>59.5</v>
      </c>
      <c r="F9" s="221">
        <v>182.8</v>
      </c>
      <c r="G9" s="215">
        <v>64</v>
      </c>
      <c r="H9" s="215">
        <v>1117</v>
      </c>
      <c r="I9" s="233">
        <v>11.6</v>
      </c>
      <c r="J9" s="234">
        <v>40.6</v>
      </c>
      <c r="M9" s="173"/>
      <c r="N9" s="173"/>
      <c r="O9" s="173"/>
      <c r="P9" s="173"/>
    </row>
    <row r="10" spans="1:16" ht="27.95" customHeight="1">
      <c r="A10" s="443" t="s">
        <v>129</v>
      </c>
      <c r="B10" s="471"/>
      <c r="C10" s="214">
        <v>14</v>
      </c>
      <c r="D10" s="215">
        <v>284</v>
      </c>
      <c r="E10" s="221">
        <v>4.9000000000000004</v>
      </c>
      <c r="F10" s="221">
        <v>11.1</v>
      </c>
      <c r="G10" s="215">
        <v>19</v>
      </c>
      <c r="H10" s="215">
        <v>348</v>
      </c>
      <c r="I10" s="233">
        <v>3.8</v>
      </c>
      <c r="J10" s="234">
        <v>11.2</v>
      </c>
      <c r="M10" s="173"/>
      <c r="N10" s="173"/>
      <c r="O10" s="173"/>
      <c r="P10" s="173"/>
    </row>
    <row r="11" spans="1:16" ht="27.95" customHeight="1">
      <c r="A11" s="443" t="s">
        <v>130</v>
      </c>
      <c r="B11" s="471"/>
      <c r="C11" s="214">
        <v>38</v>
      </c>
      <c r="D11" s="215">
        <v>679</v>
      </c>
      <c r="E11" s="221">
        <v>16.5</v>
      </c>
      <c r="F11" s="221">
        <v>33.4</v>
      </c>
      <c r="G11" s="215">
        <v>28</v>
      </c>
      <c r="H11" s="215">
        <v>384</v>
      </c>
      <c r="I11" s="233">
        <v>3</v>
      </c>
      <c r="J11" s="234">
        <v>10.6</v>
      </c>
      <c r="M11" s="173"/>
      <c r="N11" s="173"/>
      <c r="O11" s="173"/>
      <c r="P11" s="173"/>
    </row>
    <row r="12" spans="1:16" ht="27.95" customHeight="1">
      <c r="A12" s="443" t="s">
        <v>131</v>
      </c>
      <c r="B12" s="471"/>
      <c r="C12" s="214">
        <v>10</v>
      </c>
      <c r="D12" s="215">
        <v>175</v>
      </c>
      <c r="E12" s="221">
        <v>3.3</v>
      </c>
      <c r="F12" s="221">
        <v>13.4</v>
      </c>
      <c r="G12" s="215">
        <v>22</v>
      </c>
      <c r="H12" s="215">
        <v>365</v>
      </c>
      <c r="I12" s="233">
        <v>6.1</v>
      </c>
      <c r="J12" s="234">
        <v>19.3</v>
      </c>
      <c r="M12" s="173"/>
      <c r="N12" s="173"/>
      <c r="O12" s="173"/>
      <c r="P12" s="173"/>
    </row>
    <row r="13" spans="1:16" ht="27.95" customHeight="1">
      <c r="A13" s="443" t="s">
        <v>132</v>
      </c>
      <c r="B13" s="471"/>
      <c r="C13" s="214">
        <v>30</v>
      </c>
      <c r="D13" s="215">
        <v>538</v>
      </c>
      <c r="E13" s="221">
        <v>12.5</v>
      </c>
      <c r="F13" s="221">
        <v>34.299999999999997</v>
      </c>
      <c r="G13" s="215">
        <v>26</v>
      </c>
      <c r="H13" s="215">
        <v>405</v>
      </c>
      <c r="I13" s="233">
        <v>3.7</v>
      </c>
      <c r="J13" s="234">
        <v>10.1</v>
      </c>
      <c r="M13" s="173"/>
      <c r="N13" s="173"/>
      <c r="O13" s="173"/>
      <c r="P13" s="173"/>
    </row>
    <row r="14" spans="1:16" ht="27.95" customHeight="1">
      <c r="A14" s="443" t="s">
        <v>133</v>
      </c>
      <c r="B14" s="471"/>
      <c r="C14" s="214">
        <v>449</v>
      </c>
      <c r="D14" s="215">
        <v>11991</v>
      </c>
      <c r="E14" s="221">
        <v>145.19999999999999</v>
      </c>
      <c r="F14" s="221">
        <v>567.9</v>
      </c>
      <c r="G14" s="215">
        <v>100</v>
      </c>
      <c r="H14" s="215">
        <v>1557</v>
      </c>
      <c r="I14" s="233">
        <v>9.5</v>
      </c>
      <c r="J14" s="234">
        <v>31.3</v>
      </c>
      <c r="M14" s="173"/>
      <c r="N14" s="173"/>
      <c r="O14" s="173"/>
      <c r="P14" s="173"/>
    </row>
    <row r="15" spans="1:16" ht="27.95" customHeight="1">
      <c r="A15" s="443" t="s">
        <v>134</v>
      </c>
      <c r="B15" s="471"/>
      <c r="C15" s="214">
        <v>25</v>
      </c>
      <c r="D15" s="215">
        <v>562</v>
      </c>
      <c r="E15" s="221">
        <v>15.6</v>
      </c>
      <c r="F15" s="221">
        <v>31.3</v>
      </c>
      <c r="G15" s="215">
        <v>40</v>
      </c>
      <c r="H15" s="215">
        <v>661</v>
      </c>
      <c r="I15" s="233">
        <v>7.3</v>
      </c>
      <c r="J15" s="234">
        <v>23.2</v>
      </c>
      <c r="M15" s="173"/>
      <c r="N15" s="173"/>
      <c r="O15" s="173"/>
      <c r="P15" s="173"/>
    </row>
    <row r="16" spans="1:16" ht="27.95" customHeight="1">
      <c r="A16" s="443" t="s">
        <v>135</v>
      </c>
      <c r="B16" s="471"/>
      <c r="C16" s="214">
        <v>10</v>
      </c>
      <c r="D16" s="215">
        <v>154</v>
      </c>
      <c r="E16" s="221">
        <v>1</v>
      </c>
      <c r="F16" s="221">
        <v>4.5</v>
      </c>
      <c r="G16" s="215">
        <v>16</v>
      </c>
      <c r="H16" s="215">
        <v>216</v>
      </c>
      <c r="I16" s="233">
        <v>2.2000000000000002</v>
      </c>
      <c r="J16" s="234">
        <v>7</v>
      </c>
      <c r="M16" s="173"/>
      <c r="N16" s="173"/>
      <c r="O16" s="173"/>
      <c r="P16" s="173"/>
    </row>
    <row r="17" spans="1:16" ht="27.95" customHeight="1">
      <c r="A17" s="443" t="s">
        <v>136</v>
      </c>
      <c r="B17" s="471"/>
      <c r="C17" s="214">
        <v>46</v>
      </c>
      <c r="D17" s="215">
        <v>964</v>
      </c>
      <c r="E17" s="221">
        <v>18.2</v>
      </c>
      <c r="F17" s="221">
        <v>49.1</v>
      </c>
      <c r="G17" s="215">
        <v>72</v>
      </c>
      <c r="H17" s="215">
        <v>1109</v>
      </c>
      <c r="I17" s="233">
        <v>9.5</v>
      </c>
      <c r="J17" s="234">
        <v>38.299999999999997</v>
      </c>
      <c r="M17" s="173"/>
      <c r="N17" s="173"/>
      <c r="O17" s="173"/>
      <c r="P17" s="173"/>
    </row>
    <row r="18" spans="1:16" ht="27.95" customHeight="1">
      <c r="A18" s="443" t="s">
        <v>137</v>
      </c>
      <c r="B18" s="471"/>
      <c r="C18" s="214">
        <v>19</v>
      </c>
      <c r="D18" s="215">
        <v>362</v>
      </c>
      <c r="E18" s="221">
        <v>6.9</v>
      </c>
      <c r="F18" s="221">
        <v>15.1</v>
      </c>
      <c r="G18" s="215">
        <v>56</v>
      </c>
      <c r="H18" s="215">
        <v>778</v>
      </c>
      <c r="I18" s="233">
        <v>6.9</v>
      </c>
      <c r="J18" s="234">
        <v>23.1</v>
      </c>
      <c r="M18" s="173"/>
      <c r="N18" s="173"/>
      <c r="O18" s="173"/>
      <c r="P18" s="173"/>
    </row>
    <row r="19" spans="1:16" ht="27.95" customHeight="1">
      <c r="A19" s="443" t="s">
        <v>138</v>
      </c>
      <c r="B19" s="471"/>
      <c r="C19" s="214">
        <v>512</v>
      </c>
      <c r="D19" s="215">
        <v>11344</v>
      </c>
      <c r="E19" s="221">
        <v>101.3</v>
      </c>
      <c r="F19" s="221">
        <v>407.9</v>
      </c>
      <c r="G19" s="215">
        <v>89</v>
      </c>
      <c r="H19" s="215">
        <v>1535</v>
      </c>
      <c r="I19" s="233">
        <v>8.4</v>
      </c>
      <c r="J19" s="234">
        <v>39.1</v>
      </c>
      <c r="M19" s="173"/>
      <c r="N19" s="173"/>
      <c r="O19" s="173"/>
      <c r="P19" s="173"/>
    </row>
    <row r="20" spans="1:16" ht="27.95" customHeight="1">
      <c r="A20" s="443" t="s">
        <v>139</v>
      </c>
      <c r="B20" s="471"/>
      <c r="C20" s="214">
        <v>79</v>
      </c>
      <c r="D20" s="215">
        <v>1797</v>
      </c>
      <c r="E20" s="221">
        <v>36.4</v>
      </c>
      <c r="F20" s="221">
        <v>94.8</v>
      </c>
      <c r="G20" s="215">
        <v>42</v>
      </c>
      <c r="H20" s="215">
        <v>799</v>
      </c>
      <c r="I20" s="233">
        <v>9</v>
      </c>
      <c r="J20" s="234">
        <v>25.2</v>
      </c>
      <c r="M20" s="173"/>
      <c r="N20" s="173"/>
      <c r="O20" s="173"/>
      <c r="P20" s="173"/>
    </row>
    <row r="21" spans="1:16" ht="27.95" customHeight="1">
      <c r="A21" s="443" t="s">
        <v>140</v>
      </c>
      <c r="B21" s="471"/>
      <c r="C21" s="214">
        <v>11</v>
      </c>
      <c r="D21" s="215">
        <v>211</v>
      </c>
      <c r="E21" s="221">
        <v>2.5</v>
      </c>
      <c r="F21" s="221">
        <v>8</v>
      </c>
      <c r="G21" s="215">
        <v>36</v>
      </c>
      <c r="H21" s="215">
        <v>481</v>
      </c>
      <c r="I21" s="233">
        <v>3.1</v>
      </c>
      <c r="J21" s="234">
        <v>11.1</v>
      </c>
      <c r="M21" s="173"/>
      <c r="N21" s="173"/>
      <c r="O21" s="173"/>
      <c r="P21" s="173"/>
    </row>
    <row r="22" spans="1:16" ht="27.95" customHeight="1">
      <c r="A22" s="443" t="s">
        <v>141</v>
      </c>
      <c r="B22" s="471"/>
      <c r="C22" s="214">
        <v>36</v>
      </c>
      <c r="D22" s="215">
        <v>593</v>
      </c>
      <c r="E22" s="221">
        <v>6.8</v>
      </c>
      <c r="F22" s="221">
        <v>21.8</v>
      </c>
      <c r="G22" s="215">
        <v>89</v>
      </c>
      <c r="H22" s="215">
        <v>1361</v>
      </c>
      <c r="I22" s="233">
        <v>10.199999999999999</v>
      </c>
      <c r="J22" s="234">
        <v>37.6</v>
      </c>
      <c r="M22" s="173"/>
      <c r="N22" s="173"/>
      <c r="O22" s="173"/>
      <c r="P22" s="173"/>
    </row>
    <row r="23" spans="1:16" ht="27.95" customHeight="1">
      <c r="A23" s="443" t="s">
        <v>142</v>
      </c>
      <c r="B23" s="471"/>
      <c r="C23" s="214">
        <v>23</v>
      </c>
      <c r="D23" s="215">
        <v>401</v>
      </c>
      <c r="E23" s="221">
        <v>3.1</v>
      </c>
      <c r="F23" s="221">
        <v>8.6</v>
      </c>
      <c r="G23" s="215">
        <v>71</v>
      </c>
      <c r="H23" s="215">
        <v>1153</v>
      </c>
      <c r="I23" s="233">
        <v>13.4</v>
      </c>
      <c r="J23" s="234">
        <v>41.6</v>
      </c>
      <c r="M23" s="173"/>
      <c r="N23" s="173"/>
      <c r="O23" s="173"/>
      <c r="P23" s="173"/>
    </row>
    <row r="24" spans="1:16" ht="27.95" customHeight="1">
      <c r="A24" s="443" t="s">
        <v>143</v>
      </c>
      <c r="B24" s="471"/>
      <c r="C24" s="214">
        <v>389</v>
      </c>
      <c r="D24" s="215">
        <v>8816</v>
      </c>
      <c r="E24" s="221">
        <v>67.8</v>
      </c>
      <c r="F24" s="221">
        <v>323.7</v>
      </c>
      <c r="G24" s="215">
        <v>34</v>
      </c>
      <c r="H24" s="215">
        <v>541</v>
      </c>
      <c r="I24" s="233">
        <v>3.3</v>
      </c>
      <c r="J24" s="234">
        <v>15.4</v>
      </c>
      <c r="M24" s="173"/>
      <c r="N24" s="173"/>
      <c r="O24" s="173"/>
      <c r="P24" s="173"/>
    </row>
    <row r="25" spans="1:16" s="137" customFormat="1" ht="25.5" customHeight="1">
      <c r="A25" s="559" t="s">
        <v>172</v>
      </c>
      <c r="B25" s="559"/>
      <c r="C25" s="559"/>
      <c r="D25" s="559"/>
      <c r="E25" s="559"/>
      <c r="F25" s="559"/>
      <c r="G25" s="559"/>
      <c r="H25" s="559"/>
      <c r="I25" s="559"/>
      <c r="J25" s="559"/>
      <c r="K25" s="161"/>
    </row>
    <row r="26" spans="1:16" s="137" customFormat="1" ht="22.15" customHeight="1">
      <c r="A26" s="559" t="s">
        <v>181</v>
      </c>
      <c r="B26" s="559"/>
      <c r="C26" s="559"/>
      <c r="D26" s="559"/>
      <c r="E26" s="559"/>
      <c r="F26" s="559"/>
      <c r="G26" s="559"/>
      <c r="H26" s="559"/>
      <c r="I26" s="559"/>
      <c r="J26" s="559"/>
      <c r="K26" s="138"/>
    </row>
    <row r="27" spans="1:16" s="137" customFormat="1" ht="22.15" customHeight="1">
      <c r="A27" s="170"/>
      <c r="B27" s="170"/>
      <c r="C27" s="170"/>
      <c r="D27" s="170"/>
      <c r="E27" s="170"/>
      <c r="F27" s="170"/>
      <c r="G27" s="170"/>
      <c r="H27" s="170"/>
      <c r="I27" s="170"/>
      <c r="J27" s="170"/>
      <c r="K27" s="161"/>
    </row>
    <row r="28" spans="1:16">
      <c r="F28" s="139"/>
    </row>
    <row r="29" spans="1:16">
      <c r="F29" s="139"/>
    </row>
    <row r="30" spans="1:16">
      <c r="F30" s="139"/>
    </row>
    <row r="31" spans="1:16">
      <c r="F31" s="139"/>
    </row>
    <row r="32" spans="1:16">
      <c r="F32" s="139"/>
    </row>
    <row r="33" spans="6:6">
      <c r="F33" s="139"/>
    </row>
    <row r="34" spans="6:6">
      <c r="F34" s="139"/>
    </row>
    <row r="35" spans="6:6">
      <c r="F35" s="139"/>
    </row>
    <row r="36" spans="6:6">
      <c r="F36" s="139"/>
    </row>
    <row r="37" spans="6:6">
      <c r="F37" s="139"/>
    </row>
    <row r="38" spans="6:6">
      <c r="F38" s="139"/>
    </row>
    <row r="39" spans="6:6">
      <c r="F39" s="139"/>
    </row>
    <row r="40" spans="6:6">
      <c r="F40" s="139"/>
    </row>
    <row r="41" spans="6:6">
      <c r="F41" s="139"/>
    </row>
    <row r="42" spans="6:6">
      <c r="F42" s="139"/>
    </row>
    <row r="43" spans="6:6">
      <c r="F43" s="139"/>
    </row>
    <row r="44" spans="6:6">
      <c r="F44" s="139"/>
    </row>
    <row r="45" spans="6:6">
      <c r="F45" s="139"/>
    </row>
    <row r="46" spans="6:6">
      <c r="F46" s="139"/>
    </row>
    <row r="47" spans="6:6">
      <c r="F47" s="139"/>
    </row>
    <row r="48" spans="6:6">
      <c r="F48" s="139"/>
    </row>
    <row r="49" spans="6:6">
      <c r="F49" s="139"/>
    </row>
    <row r="50" spans="6:6">
      <c r="F50" s="139"/>
    </row>
    <row r="51" spans="6:6">
      <c r="F51" s="139"/>
    </row>
    <row r="52" spans="6:6">
      <c r="F52" s="139"/>
    </row>
    <row r="53" spans="6:6">
      <c r="F53" s="139"/>
    </row>
    <row r="54" spans="6:6">
      <c r="F54" s="139"/>
    </row>
    <row r="55" spans="6:6">
      <c r="F55" s="139"/>
    </row>
    <row r="56" spans="6:6">
      <c r="F56" s="139"/>
    </row>
    <row r="57" spans="6:6">
      <c r="F57" s="139"/>
    </row>
    <row r="58" spans="6:6">
      <c r="F58" s="139"/>
    </row>
    <row r="59" spans="6:6">
      <c r="F59" s="139"/>
    </row>
    <row r="60" spans="6:6">
      <c r="F60" s="139"/>
    </row>
    <row r="61" spans="6:6">
      <c r="F61" s="139"/>
    </row>
    <row r="62" spans="6:6">
      <c r="F62" s="139"/>
    </row>
    <row r="63" spans="6:6">
      <c r="F63" s="139"/>
    </row>
    <row r="64" spans="6:6">
      <c r="F64" s="139"/>
    </row>
    <row r="65" spans="6:6">
      <c r="F65" s="139"/>
    </row>
    <row r="66" spans="6:6">
      <c r="F66" s="139"/>
    </row>
    <row r="67" spans="6:6">
      <c r="F67" s="139"/>
    </row>
    <row r="68" spans="6:6">
      <c r="F68" s="139"/>
    </row>
    <row r="69" spans="6:6">
      <c r="F69" s="139"/>
    </row>
    <row r="70" spans="6:6">
      <c r="F70" s="139"/>
    </row>
    <row r="71" spans="6:6">
      <c r="F71" s="139"/>
    </row>
    <row r="72" spans="6:6">
      <c r="F72" s="139"/>
    </row>
    <row r="73" spans="6:6">
      <c r="F73" s="139"/>
    </row>
    <row r="74" spans="6:6">
      <c r="F74" s="139"/>
    </row>
    <row r="75" spans="6:6">
      <c r="F75" s="139"/>
    </row>
    <row r="76" spans="6:6">
      <c r="F76" s="139"/>
    </row>
    <row r="77" spans="6:6">
      <c r="F77" s="139"/>
    </row>
    <row r="78" spans="6:6">
      <c r="F78" s="139"/>
    </row>
    <row r="79" spans="6:6">
      <c r="F79" s="139"/>
    </row>
    <row r="80" spans="6:6">
      <c r="F80" s="139"/>
    </row>
    <row r="81" spans="6:6">
      <c r="F81" s="139"/>
    </row>
    <row r="82" spans="6:6">
      <c r="F82" s="139"/>
    </row>
    <row r="83" spans="6:6">
      <c r="F83" s="139"/>
    </row>
    <row r="84" spans="6:6">
      <c r="F84" s="139"/>
    </row>
    <row r="85" spans="6:6">
      <c r="F85" s="139"/>
    </row>
  </sheetData>
  <mergeCells count="28">
    <mergeCell ref="A26:J26"/>
    <mergeCell ref="A20:B20"/>
    <mergeCell ref="A21:B21"/>
    <mergeCell ref="A22:B22"/>
    <mergeCell ref="A23:B23"/>
    <mergeCell ref="A24:B24"/>
    <mergeCell ref="A25:J25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B1:I1"/>
    <mergeCell ref="B2:H2"/>
    <mergeCell ref="A4:B6"/>
    <mergeCell ref="C4:F4"/>
    <mergeCell ref="G4:J4"/>
    <mergeCell ref="C6:D6"/>
    <mergeCell ref="E6:F6"/>
    <mergeCell ref="G6:H6"/>
    <mergeCell ref="I6:J6"/>
  </mergeCells>
  <pageMargins left="0.7" right="0.7" top="0.75" bottom="0.75" header="0.3" footer="0.3"/>
  <pageSetup paperSize="9" scale="9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M29"/>
  <sheetViews>
    <sheetView zoomScale="75" zoomScaleNormal="75" workbookViewId="0"/>
  </sheetViews>
  <sheetFormatPr defaultColWidth="8.85546875" defaultRowHeight="15"/>
  <cols>
    <col min="1" max="1" width="15" style="6" customWidth="1"/>
    <col min="2" max="2" width="7.7109375" style="6" customWidth="1"/>
    <col min="3" max="3" width="8.7109375" style="6" customWidth="1"/>
    <col min="4" max="4" width="10" style="6" customWidth="1"/>
    <col min="5" max="5" width="8.7109375" style="6" customWidth="1"/>
    <col min="6" max="6" width="10" style="6" customWidth="1"/>
    <col min="7" max="7" width="7.140625" style="6" customWidth="1"/>
    <col min="8" max="8" width="10" style="6" customWidth="1"/>
    <col min="9" max="9" width="7.28515625" style="6" customWidth="1"/>
    <col min="10" max="10" width="10" style="6" customWidth="1"/>
    <col min="11" max="11" width="7" style="7" customWidth="1"/>
    <col min="12" max="12" width="7.140625" style="6" customWidth="1"/>
    <col min="13" max="16384" width="8.85546875" style="6"/>
  </cols>
  <sheetData>
    <row r="1" spans="1:13" s="8" customFormat="1" ht="15" customHeight="1">
      <c r="A1" s="6" t="s">
        <v>220</v>
      </c>
      <c r="B1" s="456" t="s">
        <v>272</v>
      </c>
      <c r="C1" s="457"/>
      <c r="D1" s="457"/>
      <c r="E1" s="457"/>
      <c r="F1" s="457"/>
      <c r="G1" s="457"/>
      <c r="H1" s="457"/>
      <c r="I1" s="457"/>
      <c r="K1" s="9"/>
    </row>
    <row r="2" spans="1:13" ht="15" customHeight="1">
      <c r="B2" s="560" t="s">
        <v>81</v>
      </c>
      <c r="C2" s="560"/>
      <c r="D2" s="560"/>
      <c r="E2" s="560"/>
      <c r="F2" s="560"/>
      <c r="G2" s="560"/>
      <c r="H2" s="560"/>
      <c r="I2" s="560"/>
      <c r="J2" s="7"/>
    </row>
    <row r="3" spans="1:13" s="115" customFormat="1" ht="18.95" customHeight="1">
      <c r="B3" s="537" t="s">
        <v>273</v>
      </c>
      <c r="C3" s="537"/>
      <c r="D3" s="537"/>
      <c r="E3" s="537"/>
      <c r="F3" s="537"/>
      <c r="G3" s="537"/>
      <c r="H3" s="537"/>
      <c r="I3" s="537"/>
      <c r="J3" s="123"/>
      <c r="K3" s="123"/>
    </row>
    <row r="4" spans="1:13" ht="15" customHeight="1">
      <c r="B4" s="458" t="s">
        <v>82</v>
      </c>
      <c r="C4" s="458"/>
      <c r="D4" s="458"/>
      <c r="E4" s="458"/>
      <c r="F4" s="458"/>
      <c r="G4" s="458"/>
      <c r="H4" s="458"/>
      <c r="I4" s="458"/>
      <c r="J4" s="7"/>
    </row>
    <row r="5" spans="1:13" ht="15" customHeight="1" thickBot="1">
      <c r="B5" s="7"/>
      <c r="C5" s="7"/>
      <c r="D5" s="7"/>
      <c r="E5" s="7"/>
      <c r="F5" s="7"/>
      <c r="G5" s="7"/>
      <c r="H5" s="7"/>
      <c r="I5" s="7"/>
      <c r="J5" s="7"/>
    </row>
    <row r="6" spans="1:13" ht="36" customHeight="1">
      <c r="A6" s="444" t="s">
        <v>0</v>
      </c>
      <c r="B6" s="487"/>
      <c r="C6" s="491" t="s">
        <v>118</v>
      </c>
      <c r="D6" s="492"/>
      <c r="E6" s="561" t="s">
        <v>105</v>
      </c>
      <c r="F6" s="562"/>
      <c r="G6" s="562"/>
      <c r="H6" s="562"/>
      <c r="I6" s="562"/>
      <c r="J6" s="562"/>
    </row>
    <row r="7" spans="1:13" s="414" customFormat="1" ht="51.75" customHeight="1">
      <c r="A7" s="488"/>
      <c r="B7" s="489"/>
      <c r="C7" s="494" t="s">
        <v>119</v>
      </c>
      <c r="D7" s="496" t="s">
        <v>173</v>
      </c>
      <c r="E7" s="499" t="s">
        <v>120</v>
      </c>
      <c r="F7" s="563"/>
      <c r="G7" s="499" t="s">
        <v>121</v>
      </c>
      <c r="H7" s="563"/>
      <c r="I7" s="499" t="s">
        <v>122</v>
      </c>
      <c r="J7" s="500"/>
      <c r="K7" s="425"/>
    </row>
    <row r="8" spans="1:13" s="414" customFormat="1" ht="123.75" customHeight="1" thickBot="1">
      <c r="A8" s="445"/>
      <c r="B8" s="490"/>
      <c r="C8" s="495"/>
      <c r="D8" s="441"/>
      <c r="E8" s="420" t="s">
        <v>106</v>
      </c>
      <c r="F8" s="420" t="s">
        <v>174</v>
      </c>
      <c r="G8" s="412" t="s">
        <v>106</v>
      </c>
      <c r="H8" s="420" t="s">
        <v>174</v>
      </c>
      <c r="I8" s="412" t="s">
        <v>106</v>
      </c>
      <c r="J8" s="420" t="s">
        <v>174</v>
      </c>
      <c r="K8" s="425"/>
      <c r="L8" s="417"/>
    </row>
    <row r="9" spans="1:13" ht="21.95" customHeight="1">
      <c r="A9" s="422" t="s">
        <v>144</v>
      </c>
      <c r="B9" s="184" t="s">
        <v>145</v>
      </c>
      <c r="C9" s="254">
        <v>142364</v>
      </c>
      <c r="D9" s="255">
        <v>139153</v>
      </c>
      <c r="E9" s="255">
        <v>113965</v>
      </c>
      <c r="F9" s="255">
        <v>112989</v>
      </c>
      <c r="G9" s="255">
        <v>2163</v>
      </c>
      <c r="H9" s="255">
        <v>2035</v>
      </c>
      <c r="I9" s="255">
        <v>6078</v>
      </c>
      <c r="J9" s="256">
        <v>6022</v>
      </c>
      <c r="K9" s="141"/>
      <c r="L9" s="142"/>
      <c r="M9" s="8"/>
    </row>
    <row r="10" spans="1:13" ht="13.5" customHeight="1">
      <c r="A10" s="446" t="s">
        <v>146</v>
      </c>
      <c r="B10" s="472"/>
      <c r="C10" s="203"/>
      <c r="D10" s="194"/>
      <c r="E10" s="194"/>
      <c r="F10" s="194"/>
      <c r="G10" s="194"/>
      <c r="H10" s="194"/>
      <c r="I10" s="194"/>
      <c r="J10" s="204"/>
      <c r="K10" s="141"/>
      <c r="L10" s="142"/>
      <c r="M10" s="8"/>
    </row>
    <row r="11" spans="1:13" s="11" customFormat="1" ht="26.1" customHeight="1">
      <c r="A11" s="443" t="s">
        <v>128</v>
      </c>
      <c r="B11" s="471"/>
      <c r="C11" s="257">
        <v>15430</v>
      </c>
      <c r="D11" s="258">
        <v>15053</v>
      </c>
      <c r="E11" s="258">
        <v>12176</v>
      </c>
      <c r="F11" s="258">
        <v>12107</v>
      </c>
      <c r="G11" s="258">
        <v>122</v>
      </c>
      <c r="H11" s="258">
        <v>115</v>
      </c>
      <c r="I11" s="258">
        <v>1012</v>
      </c>
      <c r="J11" s="259">
        <v>1012</v>
      </c>
      <c r="K11" s="141"/>
      <c r="L11" s="142"/>
      <c r="M11" s="110"/>
    </row>
    <row r="12" spans="1:13" s="11" customFormat="1" ht="26.1" customHeight="1">
      <c r="A12" s="443" t="s">
        <v>129</v>
      </c>
      <c r="B12" s="471"/>
      <c r="C12" s="257">
        <v>5144</v>
      </c>
      <c r="D12" s="258">
        <v>5022</v>
      </c>
      <c r="E12" s="258">
        <v>4369</v>
      </c>
      <c r="F12" s="258">
        <v>4292</v>
      </c>
      <c r="G12" s="258">
        <v>94</v>
      </c>
      <c r="H12" s="258">
        <v>94</v>
      </c>
      <c r="I12" s="258">
        <v>95</v>
      </c>
      <c r="J12" s="259">
        <v>95</v>
      </c>
      <c r="K12" s="141"/>
      <c r="L12" s="142"/>
      <c r="M12" s="110"/>
    </row>
    <row r="13" spans="1:13" s="11" customFormat="1" ht="26.1" customHeight="1">
      <c r="A13" s="443" t="s">
        <v>130</v>
      </c>
      <c r="B13" s="471"/>
      <c r="C13" s="257">
        <v>4284</v>
      </c>
      <c r="D13" s="258">
        <v>4130</v>
      </c>
      <c r="E13" s="258">
        <v>3011</v>
      </c>
      <c r="F13" s="258">
        <v>3007</v>
      </c>
      <c r="G13" s="258">
        <v>122</v>
      </c>
      <c r="H13" s="258">
        <v>99</v>
      </c>
      <c r="I13" s="258">
        <v>237</v>
      </c>
      <c r="J13" s="259">
        <v>237</v>
      </c>
      <c r="K13" s="141"/>
      <c r="L13" s="142"/>
      <c r="M13" s="110"/>
    </row>
    <row r="14" spans="1:13" s="11" customFormat="1" ht="26.1" customHeight="1">
      <c r="A14" s="443" t="s">
        <v>131</v>
      </c>
      <c r="B14" s="471"/>
      <c r="C14" s="257">
        <v>3753</v>
      </c>
      <c r="D14" s="258">
        <v>3598</v>
      </c>
      <c r="E14" s="258">
        <v>2384</v>
      </c>
      <c r="F14" s="258">
        <v>2312</v>
      </c>
      <c r="G14" s="258">
        <v>398</v>
      </c>
      <c r="H14" s="258">
        <v>398</v>
      </c>
      <c r="I14" s="258">
        <v>243</v>
      </c>
      <c r="J14" s="259">
        <v>239</v>
      </c>
      <c r="K14" s="141"/>
      <c r="L14" s="142"/>
      <c r="M14" s="110"/>
    </row>
    <row r="15" spans="1:13" s="11" customFormat="1" ht="26.1" customHeight="1">
      <c r="A15" s="443" t="s">
        <v>132</v>
      </c>
      <c r="B15" s="471"/>
      <c r="C15" s="257">
        <v>7668</v>
      </c>
      <c r="D15" s="258">
        <v>7639</v>
      </c>
      <c r="E15" s="258">
        <v>6110</v>
      </c>
      <c r="F15" s="258">
        <v>6097</v>
      </c>
      <c r="G15" s="258">
        <v>140</v>
      </c>
      <c r="H15" s="258">
        <v>140</v>
      </c>
      <c r="I15" s="258">
        <v>33</v>
      </c>
      <c r="J15" s="259">
        <v>33</v>
      </c>
      <c r="K15" s="141"/>
      <c r="L15" s="142"/>
      <c r="M15" s="110"/>
    </row>
    <row r="16" spans="1:13" s="11" customFormat="1" ht="26.1" customHeight="1">
      <c r="A16" s="443" t="s">
        <v>133</v>
      </c>
      <c r="B16" s="471"/>
      <c r="C16" s="257">
        <v>18665</v>
      </c>
      <c r="D16" s="258">
        <v>18433</v>
      </c>
      <c r="E16" s="258">
        <v>15683</v>
      </c>
      <c r="F16" s="258">
        <v>15543</v>
      </c>
      <c r="G16" s="258">
        <v>148</v>
      </c>
      <c r="H16" s="258">
        <v>148</v>
      </c>
      <c r="I16" s="258">
        <v>1420</v>
      </c>
      <c r="J16" s="259">
        <v>1420</v>
      </c>
      <c r="K16" s="141"/>
      <c r="L16" s="142"/>
      <c r="M16" s="110"/>
    </row>
    <row r="17" spans="1:13" s="11" customFormat="1" ht="26.1" customHeight="1">
      <c r="A17" s="443" t="s">
        <v>134</v>
      </c>
      <c r="B17" s="471"/>
      <c r="C17" s="257">
        <v>19134</v>
      </c>
      <c r="D17" s="258">
        <v>18878</v>
      </c>
      <c r="E17" s="258">
        <v>17277</v>
      </c>
      <c r="F17" s="258">
        <v>17149</v>
      </c>
      <c r="G17" s="258">
        <v>190</v>
      </c>
      <c r="H17" s="258">
        <v>170</v>
      </c>
      <c r="I17" s="258">
        <v>102</v>
      </c>
      <c r="J17" s="259">
        <v>99</v>
      </c>
      <c r="K17" s="141"/>
      <c r="L17" s="142"/>
      <c r="M17" s="110"/>
    </row>
    <row r="18" spans="1:13" s="11" customFormat="1" ht="26.1" customHeight="1">
      <c r="A18" s="443" t="s">
        <v>135</v>
      </c>
      <c r="B18" s="471"/>
      <c r="C18" s="257">
        <v>1627</v>
      </c>
      <c r="D18" s="258">
        <v>1542</v>
      </c>
      <c r="E18" s="258">
        <v>1225</v>
      </c>
      <c r="F18" s="258">
        <v>1214</v>
      </c>
      <c r="G18" s="258">
        <v>36</v>
      </c>
      <c r="H18" s="258">
        <v>36</v>
      </c>
      <c r="I18" s="258">
        <v>46</v>
      </c>
      <c r="J18" s="259">
        <v>46</v>
      </c>
      <c r="K18" s="141"/>
      <c r="L18" s="142"/>
      <c r="M18" s="110"/>
    </row>
    <row r="19" spans="1:13" s="11" customFormat="1" ht="26.1" customHeight="1">
      <c r="A19" s="443" t="s">
        <v>136</v>
      </c>
      <c r="B19" s="471"/>
      <c r="C19" s="257">
        <v>5368</v>
      </c>
      <c r="D19" s="258">
        <v>5256</v>
      </c>
      <c r="E19" s="258">
        <v>4303</v>
      </c>
      <c r="F19" s="258">
        <v>4300</v>
      </c>
      <c r="G19" s="258">
        <v>108</v>
      </c>
      <c r="H19" s="258">
        <v>103</v>
      </c>
      <c r="I19" s="258">
        <v>235</v>
      </c>
      <c r="J19" s="259">
        <v>235</v>
      </c>
      <c r="K19" s="141"/>
      <c r="L19" s="142"/>
      <c r="M19" s="110"/>
    </row>
    <row r="20" spans="1:13" s="11" customFormat="1" ht="26.1" customHeight="1">
      <c r="A20" s="443" t="s">
        <v>137</v>
      </c>
      <c r="B20" s="471"/>
      <c r="C20" s="257">
        <v>2802</v>
      </c>
      <c r="D20" s="258">
        <v>2788</v>
      </c>
      <c r="E20" s="258">
        <v>1813</v>
      </c>
      <c r="F20" s="258">
        <v>1808</v>
      </c>
      <c r="G20" s="258">
        <v>52</v>
      </c>
      <c r="H20" s="258">
        <v>46</v>
      </c>
      <c r="I20" s="258">
        <v>199</v>
      </c>
      <c r="J20" s="259">
        <v>199</v>
      </c>
      <c r="K20" s="141"/>
      <c r="L20" s="142"/>
      <c r="M20" s="110"/>
    </row>
    <row r="21" spans="1:13" s="11" customFormat="1" ht="26.1" customHeight="1">
      <c r="A21" s="443" t="s">
        <v>138</v>
      </c>
      <c r="B21" s="471"/>
      <c r="C21" s="257">
        <v>11871</v>
      </c>
      <c r="D21" s="258">
        <v>11614</v>
      </c>
      <c r="E21" s="258">
        <v>8913</v>
      </c>
      <c r="F21" s="258">
        <v>8891</v>
      </c>
      <c r="G21" s="258">
        <v>81</v>
      </c>
      <c r="H21" s="258">
        <v>81</v>
      </c>
      <c r="I21" s="258">
        <v>683</v>
      </c>
      <c r="J21" s="259">
        <v>650</v>
      </c>
      <c r="K21" s="141"/>
      <c r="L21" s="142"/>
      <c r="M21" s="110"/>
    </row>
    <row r="22" spans="1:13" s="11" customFormat="1" ht="26.1" customHeight="1">
      <c r="A22" s="443" t="s">
        <v>139</v>
      </c>
      <c r="B22" s="471"/>
      <c r="C22" s="257">
        <v>12820</v>
      </c>
      <c r="D22" s="258">
        <v>12446</v>
      </c>
      <c r="E22" s="258">
        <v>10267</v>
      </c>
      <c r="F22" s="258">
        <v>10226</v>
      </c>
      <c r="G22" s="258">
        <v>80</v>
      </c>
      <c r="H22" s="258">
        <v>80</v>
      </c>
      <c r="I22" s="258">
        <v>221</v>
      </c>
      <c r="J22" s="259">
        <v>221</v>
      </c>
      <c r="K22" s="141"/>
      <c r="L22" s="142"/>
      <c r="M22" s="110"/>
    </row>
    <row r="23" spans="1:13" s="11" customFormat="1" ht="26.1" customHeight="1">
      <c r="A23" s="443" t="s">
        <v>140</v>
      </c>
      <c r="B23" s="471"/>
      <c r="C23" s="257">
        <v>4000</v>
      </c>
      <c r="D23" s="258">
        <v>3914</v>
      </c>
      <c r="E23" s="258">
        <v>3528</v>
      </c>
      <c r="F23" s="258">
        <v>3461</v>
      </c>
      <c r="G23" s="258">
        <v>151</v>
      </c>
      <c r="H23" s="258">
        <v>140</v>
      </c>
      <c r="I23" s="258">
        <v>168</v>
      </c>
      <c r="J23" s="259">
        <v>168</v>
      </c>
      <c r="K23" s="141"/>
      <c r="L23" s="142"/>
      <c r="M23" s="110"/>
    </row>
    <row r="24" spans="1:13" s="11" customFormat="1" ht="26.1" customHeight="1">
      <c r="A24" s="443" t="s">
        <v>141</v>
      </c>
      <c r="B24" s="471"/>
      <c r="C24" s="257">
        <v>7864</v>
      </c>
      <c r="D24" s="258">
        <v>7645</v>
      </c>
      <c r="E24" s="258">
        <v>6278</v>
      </c>
      <c r="F24" s="258">
        <v>6244</v>
      </c>
      <c r="G24" s="258">
        <v>30</v>
      </c>
      <c r="H24" s="258">
        <v>26</v>
      </c>
      <c r="I24" s="258">
        <v>407</v>
      </c>
      <c r="J24" s="259">
        <v>396</v>
      </c>
      <c r="K24" s="141"/>
      <c r="L24" s="142"/>
      <c r="M24" s="110"/>
    </row>
    <row r="25" spans="1:13" s="11" customFormat="1" ht="26.1" customHeight="1">
      <c r="A25" s="443" t="s">
        <v>142</v>
      </c>
      <c r="B25" s="471"/>
      <c r="C25" s="257">
        <v>11131</v>
      </c>
      <c r="D25" s="258">
        <v>10826</v>
      </c>
      <c r="E25" s="258">
        <v>9157</v>
      </c>
      <c r="F25" s="258">
        <v>9094</v>
      </c>
      <c r="G25" s="258">
        <v>296</v>
      </c>
      <c r="H25" s="258">
        <v>280</v>
      </c>
      <c r="I25" s="258">
        <v>270</v>
      </c>
      <c r="J25" s="259">
        <v>265</v>
      </c>
      <c r="K25" s="141"/>
      <c r="L25" s="142"/>
      <c r="M25" s="110"/>
    </row>
    <row r="26" spans="1:13" s="11" customFormat="1" ht="26.1" customHeight="1">
      <c r="A26" s="443" t="s">
        <v>143</v>
      </c>
      <c r="B26" s="471"/>
      <c r="C26" s="257">
        <v>10803</v>
      </c>
      <c r="D26" s="258">
        <v>10369</v>
      </c>
      <c r="E26" s="258">
        <v>7471</v>
      </c>
      <c r="F26" s="258">
        <v>7244</v>
      </c>
      <c r="G26" s="258">
        <v>115</v>
      </c>
      <c r="H26" s="258">
        <v>79</v>
      </c>
      <c r="I26" s="258">
        <v>707</v>
      </c>
      <c r="J26" s="259">
        <v>707</v>
      </c>
      <c r="K26" s="141"/>
      <c r="L26" s="142"/>
      <c r="M26" s="110"/>
    </row>
    <row r="27" spans="1:13" ht="24" customHeight="1">
      <c r="A27" s="564" t="s">
        <v>83</v>
      </c>
      <c r="B27" s="564"/>
      <c r="C27" s="564"/>
      <c r="D27" s="564"/>
      <c r="E27" s="564"/>
      <c r="F27" s="564"/>
      <c r="G27" s="564"/>
      <c r="H27" s="564"/>
      <c r="I27" s="564"/>
      <c r="J27" s="564"/>
      <c r="L27" s="7"/>
    </row>
    <row r="28" spans="1:13" ht="19.899999999999999" customHeight="1">
      <c r="A28" s="565" t="s">
        <v>84</v>
      </c>
      <c r="B28" s="565"/>
      <c r="C28" s="565"/>
      <c r="D28" s="565"/>
      <c r="E28" s="565"/>
      <c r="F28" s="565"/>
      <c r="G28" s="565"/>
      <c r="H28" s="565"/>
      <c r="I28" s="565"/>
      <c r="J28" s="565"/>
    </row>
    <row r="29" spans="1:13" ht="19.899999999999999" customHeight="1"/>
  </sheetData>
  <mergeCells count="31">
    <mergeCell ref="A26:B26"/>
    <mergeCell ref="A27:J27"/>
    <mergeCell ref="A28:J28"/>
    <mergeCell ref="A20:B20"/>
    <mergeCell ref="A21:B21"/>
    <mergeCell ref="A22:B22"/>
    <mergeCell ref="A23:B23"/>
    <mergeCell ref="A24:B24"/>
    <mergeCell ref="A25:B25"/>
    <mergeCell ref="A19:B19"/>
    <mergeCell ref="G7:H7"/>
    <mergeCell ref="I7:J7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B1:I1"/>
    <mergeCell ref="B2:I2"/>
    <mergeCell ref="B3:I3"/>
    <mergeCell ref="B4:I4"/>
    <mergeCell ref="A6:B8"/>
    <mergeCell ref="C6:D6"/>
    <mergeCell ref="E6:J6"/>
    <mergeCell ref="C7:C8"/>
    <mergeCell ref="D7:D8"/>
    <mergeCell ref="E7:F7"/>
  </mergeCells>
  <pageMargins left="0.7" right="0.7" top="0.75" bottom="0.75" header="0.3" footer="0.3"/>
  <pageSetup paperSize="9" scale="93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W27"/>
  <sheetViews>
    <sheetView zoomScale="75" zoomScaleNormal="75" workbookViewId="0">
      <selection sqref="A1:B1"/>
    </sheetView>
  </sheetViews>
  <sheetFormatPr defaultColWidth="8.85546875" defaultRowHeight="22.15" customHeight="1"/>
  <cols>
    <col min="1" max="1" width="4.42578125" style="6" customWidth="1"/>
    <col min="2" max="2" width="11.85546875" style="6" customWidth="1"/>
    <col min="3" max="3" width="13.140625" style="6" customWidth="1"/>
    <col min="4" max="9" width="9.7109375" style="6" customWidth="1"/>
    <col min="10" max="17" width="9.85546875" style="6" customWidth="1"/>
    <col min="18" max="18" width="4.5703125" style="6" customWidth="1"/>
    <col min="19" max="22" width="8.85546875" style="6"/>
    <col min="23" max="23" width="8.85546875" style="6" customWidth="1"/>
    <col min="24" max="16384" width="8.85546875" style="6"/>
  </cols>
  <sheetData>
    <row r="1" spans="1:23" s="8" customFormat="1" ht="15" customHeight="1">
      <c r="A1" s="457" t="s">
        <v>221</v>
      </c>
      <c r="B1" s="457"/>
      <c r="C1" s="456" t="s">
        <v>182</v>
      </c>
      <c r="D1" s="456"/>
      <c r="E1" s="456"/>
      <c r="F1" s="456"/>
      <c r="G1" s="456"/>
      <c r="H1" s="456"/>
      <c r="I1" s="456"/>
      <c r="J1" s="456" t="s">
        <v>183</v>
      </c>
      <c r="K1" s="456"/>
      <c r="L1" s="456"/>
      <c r="M1" s="456"/>
      <c r="N1" s="456"/>
      <c r="O1" s="456"/>
      <c r="P1" s="456"/>
      <c r="Q1" s="456"/>
      <c r="R1" s="11"/>
      <c r="S1" s="11"/>
      <c r="T1" s="11"/>
      <c r="U1" s="11"/>
      <c r="V1" s="11"/>
      <c r="W1" s="11"/>
    </row>
    <row r="2" spans="1:23" ht="18.95" customHeight="1">
      <c r="A2" s="143" t="s">
        <v>76</v>
      </c>
      <c r="B2" s="143"/>
      <c r="C2" s="537" t="s">
        <v>184</v>
      </c>
      <c r="D2" s="537"/>
      <c r="E2" s="537"/>
      <c r="F2" s="537"/>
      <c r="G2" s="537"/>
      <c r="H2" s="537"/>
      <c r="I2" s="537"/>
      <c r="J2" s="458" t="s">
        <v>274</v>
      </c>
      <c r="K2" s="458"/>
      <c r="L2" s="458"/>
      <c r="M2" s="458"/>
      <c r="N2" s="458"/>
      <c r="O2" s="458"/>
      <c r="P2" s="458"/>
      <c r="Q2" s="458"/>
    </row>
    <row r="3" spans="1:23" ht="15" customHeight="1" thickBot="1">
      <c r="A3" s="7"/>
      <c r="B3" s="7"/>
      <c r="C3" s="144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23" s="414" customFormat="1" ht="22.5" customHeight="1">
      <c r="A4" s="504" t="s">
        <v>85</v>
      </c>
      <c r="B4" s="568" t="s">
        <v>86</v>
      </c>
      <c r="C4" s="569"/>
      <c r="D4" s="504" t="s">
        <v>62</v>
      </c>
      <c r="E4" s="561" t="s">
        <v>87</v>
      </c>
      <c r="F4" s="562"/>
      <c r="G4" s="562"/>
      <c r="H4" s="562"/>
      <c r="I4" s="562"/>
      <c r="J4" s="562"/>
      <c r="K4" s="562"/>
      <c r="L4" s="562"/>
      <c r="M4" s="562"/>
      <c r="N4" s="562"/>
      <c r="O4" s="562"/>
      <c r="P4" s="562"/>
      <c r="Q4" s="562"/>
      <c r="R4" s="503" t="s">
        <v>85</v>
      </c>
      <c r="S4" s="425"/>
    </row>
    <row r="5" spans="1:23" s="414" customFormat="1" ht="86.25" customHeight="1" thickBot="1">
      <c r="A5" s="495"/>
      <c r="B5" s="570"/>
      <c r="C5" s="571"/>
      <c r="D5" s="495"/>
      <c r="E5" s="420" t="s">
        <v>88</v>
      </c>
      <c r="F5" s="420" t="s">
        <v>89</v>
      </c>
      <c r="G5" s="420" t="s">
        <v>90</v>
      </c>
      <c r="H5" s="420" t="s">
        <v>123</v>
      </c>
      <c r="I5" s="424" t="s">
        <v>124</v>
      </c>
      <c r="J5" s="424" t="s">
        <v>125</v>
      </c>
      <c r="K5" s="424" t="s">
        <v>91</v>
      </c>
      <c r="L5" s="420" t="s">
        <v>92</v>
      </c>
      <c r="M5" s="420" t="s">
        <v>93</v>
      </c>
      <c r="N5" s="420" t="s">
        <v>94</v>
      </c>
      <c r="O5" s="420" t="s">
        <v>95</v>
      </c>
      <c r="P5" s="420" t="s">
        <v>96</v>
      </c>
      <c r="Q5" s="420" t="s">
        <v>97</v>
      </c>
      <c r="R5" s="498"/>
      <c r="S5" s="425"/>
    </row>
    <row r="6" spans="1:23" s="9" customFormat="1" ht="30" customHeight="1">
      <c r="A6" s="191">
        <v>1</v>
      </c>
      <c r="B6" s="192" t="s">
        <v>144</v>
      </c>
      <c r="C6" s="184" t="s">
        <v>145</v>
      </c>
      <c r="D6" s="260">
        <v>5470335</v>
      </c>
      <c r="E6" s="261">
        <v>225503</v>
      </c>
      <c r="F6" s="261">
        <v>84743</v>
      </c>
      <c r="G6" s="261">
        <v>208810</v>
      </c>
      <c r="H6" s="261">
        <v>170094</v>
      </c>
      <c r="I6" s="240">
        <v>128888</v>
      </c>
      <c r="J6" s="240">
        <v>164470</v>
      </c>
      <c r="K6" s="261">
        <v>1385922</v>
      </c>
      <c r="L6" s="261">
        <v>345760</v>
      </c>
      <c r="M6" s="261">
        <v>235705</v>
      </c>
      <c r="N6" s="261">
        <v>143750</v>
      </c>
      <c r="O6" s="261">
        <v>274476</v>
      </c>
      <c r="P6" s="261">
        <v>367346</v>
      </c>
      <c r="Q6" s="240">
        <v>222090</v>
      </c>
      <c r="R6" s="146">
        <v>1</v>
      </c>
      <c r="S6" s="404"/>
    </row>
    <row r="7" spans="1:23" s="9" customFormat="1" ht="14.1" customHeight="1">
      <c r="A7" s="145"/>
      <c r="B7" s="566" t="s">
        <v>146</v>
      </c>
      <c r="C7" s="472"/>
      <c r="D7" s="201"/>
      <c r="E7" s="262"/>
      <c r="F7" s="262"/>
      <c r="G7" s="262"/>
      <c r="H7" s="262"/>
      <c r="I7" s="263"/>
      <c r="J7" s="263"/>
      <c r="K7" s="262"/>
      <c r="L7" s="262"/>
      <c r="M7" s="262"/>
      <c r="N7" s="262"/>
      <c r="O7" s="262"/>
      <c r="P7" s="262"/>
      <c r="Q7" s="263"/>
      <c r="R7" s="146"/>
      <c r="S7" s="404"/>
    </row>
    <row r="8" spans="1:23" ht="29.1" customHeight="1">
      <c r="A8" s="147">
        <v>2</v>
      </c>
      <c r="B8" s="567" t="s">
        <v>128</v>
      </c>
      <c r="C8" s="471"/>
      <c r="D8" s="209">
        <v>510072</v>
      </c>
      <c r="E8" s="205">
        <v>11908</v>
      </c>
      <c r="F8" s="205">
        <v>6249</v>
      </c>
      <c r="G8" s="205">
        <v>17280</v>
      </c>
      <c r="H8" s="205">
        <v>18185</v>
      </c>
      <c r="I8" s="215">
        <v>12122</v>
      </c>
      <c r="J8" s="215">
        <v>3200</v>
      </c>
      <c r="K8" s="205">
        <v>217707</v>
      </c>
      <c r="L8" s="205">
        <v>38691</v>
      </c>
      <c r="M8" s="205">
        <v>10274</v>
      </c>
      <c r="N8" s="205">
        <v>7188</v>
      </c>
      <c r="O8" s="205">
        <v>22074</v>
      </c>
      <c r="P8" s="205">
        <v>26421</v>
      </c>
      <c r="Q8" s="215">
        <v>16777</v>
      </c>
      <c r="R8" s="148">
        <v>2</v>
      </c>
      <c r="S8" s="404"/>
    </row>
    <row r="9" spans="1:23" ht="29.1" customHeight="1">
      <c r="A9" s="147">
        <v>3</v>
      </c>
      <c r="B9" s="567" t="s">
        <v>129</v>
      </c>
      <c r="C9" s="471"/>
      <c r="D9" s="209">
        <v>89856</v>
      </c>
      <c r="E9" s="205">
        <v>1560</v>
      </c>
      <c r="F9" s="205">
        <v>1486</v>
      </c>
      <c r="G9" s="205">
        <v>4196</v>
      </c>
      <c r="H9" s="205">
        <v>2868</v>
      </c>
      <c r="I9" s="215">
        <v>4072</v>
      </c>
      <c r="J9" s="215">
        <v>660</v>
      </c>
      <c r="K9" s="205">
        <v>32289</v>
      </c>
      <c r="L9" s="205">
        <v>5013</v>
      </c>
      <c r="M9" s="205">
        <v>2904</v>
      </c>
      <c r="N9" s="205">
        <v>2186</v>
      </c>
      <c r="O9" s="205">
        <v>2400</v>
      </c>
      <c r="P9" s="205">
        <v>4934</v>
      </c>
      <c r="Q9" s="215">
        <v>4863</v>
      </c>
      <c r="R9" s="148">
        <v>3</v>
      </c>
      <c r="S9" s="404"/>
    </row>
    <row r="10" spans="1:23" ht="29.1" customHeight="1">
      <c r="A10" s="147">
        <v>4</v>
      </c>
      <c r="B10" s="567" t="s">
        <v>130</v>
      </c>
      <c r="C10" s="471"/>
      <c r="D10" s="209">
        <v>113213</v>
      </c>
      <c r="E10" s="205">
        <v>13370</v>
      </c>
      <c r="F10" s="205">
        <v>296</v>
      </c>
      <c r="G10" s="205">
        <v>2749</v>
      </c>
      <c r="H10" s="205">
        <v>1707</v>
      </c>
      <c r="I10" s="215">
        <v>969</v>
      </c>
      <c r="J10" s="215">
        <v>24759</v>
      </c>
      <c r="K10" s="205">
        <v>5717</v>
      </c>
      <c r="L10" s="205">
        <v>12077</v>
      </c>
      <c r="M10" s="205">
        <v>2152</v>
      </c>
      <c r="N10" s="205">
        <v>645</v>
      </c>
      <c r="O10" s="205">
        <v>23072</v>
      </c>
      <c r="P10" s="205">
        <v>2844</v>
      </c>
      <c r="Q10" s="215">
        <v>2897</v>
      </c>
      <c r="R10" s="148">
        <v>4</v>
      </c>
      <c r="S10" s="404"/>
    </row>
    <row r="11" spans="1:23" ht="29.1" customHeight="1">
      <c r="A11" s="147">
        <v>5</v>
      </c>
      <c r="B11" s="567" t="s">
        <v>131</v>
      </c>
      <c r="C11" s="471"/>
      <c r="D11" s="209">
        <v>168840</v>
      </c>
      <c r="E11" s="205">
        <v>23129</v>
      </c>
      <c r="F11" s="205">
        <v>2846</v>
      </c>
      <c r="G11" s="205">
        <v>3323</v>
      </c>
      <c r="H11" s="205">
        <v>593</v>
      </c>
      <c r="I11" s="215">
        <v>4141</v>
      </c>
      <c r="J11" s="215">
        <v>51</v>
      </c>
      <c r="K11" s="205">
        <v>39947</v>
      </c>
      <c r="L11" s="205">
        <v>36225</v>
      </c>
      <c r="M11" s="205">
        <v>695</v>
      </c>
      <c r="N11" s="205">
        <v>1818</v>
      </c>
      <c r="O11" s="205">
        <v>12523</v>
      </c>
      <c r="P11" s="205">
        <v>2290</v>
      </c>
      <c r="Q11" s="215">
        <v>2035</v>
      </c>
      <c r="R11" s="148">
        <v>5</v>
      </c>
      <c r="S11" s="404"/>
    </row>
    <row r="12" spans="1:23" ht="29.1" customHeight="1">
      <c r="A12" s="147">
        <v>6</v>
      </c>
      <c r="B12" s="567" t="s">
        <v>132</v>
      </c>
      <c r="C12" s="471"/>
      <c r="D12" s="209">
        <v>169951</v>
      </c>
      <c r="E12" s="205">
        <v>8371</v>
      </c>
      <c r="F12" s="205">
        <v>1896</v>
      </c>
      <c r="G12" s="205">
        <v>6725</v>
      </c>
      <c r="H12" s="205">
        <v>3447</v>
      </c>
      <c r="I12" s="215">
        <v>3742</v>
      </c>
      <c r="J12" s="215">
        <v>3047</v>
      </c>
      <c r="K12" s="205">
        <v>21898</v>
      </c>
      <c r="L12" s="205">
        <v>12603</v>
      </c>
      <c r="M12" s="205">
        <v>14087</v>
      </c>
      <c r="N12" s="205">
        <v>3103</v>
      </c>
      <c r="O12" s="205">
        <v>9608</v>
      </c>
      <c r="P12" s="205">
        <v>9538</v>
      </c>
      <c r="Q12" s="215">
        <v>8985</v>
      </c>
      <c r="R12" s="148">
        <v>6</v>
      </c>
      <c r="S12" s="404"/>
    </row>
    <row r="13" spans="1:23" ht="29.1" customHeight="1">
      <c r="A13" s="147">
        <v>7</v>
      </c>
      <c r="B13" s="567" t="s">
        <v>133</v>
      </c>
      <c r="C13" s="471"/>
      <c r="D13" s="209">
        <v>1191163</v>
      </c>
      <c r="E13" s="205">
        <v>20021</v>
      </c>
      <c r="F13" s="205">
        <v>10864</v>
      </c>
      <c r="G13" s="205">
        <v>57474</v>
      </c>
      <c r="H13" s="205">
        <v>48318</v>
      </c>
      <c r="I13" s="215">
        <v>29313</v>
      </c>
      <c r="J13" s="215">
        <v>58150</v>
      </c>
      <c r="K13" s="205">
        <v>140089</v>
      </c>
      <c r="L13" s="205">
        <v>38110</v>
      </c>
      <c r="M13" s="205">
        <v>69970</v>
      </c>
      <c r="N13" s="205">
        <v>31306</v>
      </c>
      <c r="O13" s="205">
        <v>67915</v>
      </c>
      <c r="P13" s="205">
        <v>139008</v>
      </c>
      <c r="Q13" s="215">
        <v>74199</v>
      </c>
      <c r="R13" s="148">
        <v>7</v>
      </c>
      <c r="S13" s="404"/>
    </row>
    <row r="14" spans="1:23" ht="28.5" customHeight="1">
      <c r="A14" s="147">
        <v>8</v>
      </c>
      <c r="B14" s="567" t="s">
        <v>134</v>
      </c>
      <c r="C14" s="471"/>
      <c r="D14" s="209">
        <v>1164775</v>
      </c>
      <c r="E14" s="205">
        <v>42593</v>
      </c>
      <c r="F14" s="205">
        <v>10706</v>
      </c>
      <c r="G14" s="205">
        <v>63960</v>
      </c>
      <c r="H14" s="205">
        <v>54563</v>
      </c>
      <c r="I14" s="215">
        <v>30780</v>
      </c>
      <c r="J14" s="215">
        <v>52708</v>
      </c>
      <c r="K14" s="205">
        <v>108339</v>
      </c>
      <c r="L14" s="205">
        <v>58092</v>
      </c>
      <c r="M14" s="205">
        <v>94614</v>
      </c>
      <c r="N14" s="205">
        <v>33102</v>
      </c>
      <c r="O14" s="205">
        <v>50462</v>
      </c>
      <c r="P14" s="205">
        <v>109586</v>
      </c>
      <c r="Q14" s="215">
        <v>54072</v>
      </c>
      <c r="R14" s="148">
        <v>8</v>
      </c>
      <c r="S14" s="404"/>
    </row>
    <row r="15" spans="1:23" ht="28.5" customHeight="1">
      <c r="A15" s="147">
        <v>9</v>
      </c>
      <c r="B15" s="567" t="s">
        <v>135</v>
      </c>
      <c r="C15" s="471"/>
      <c r="D15" s="209">
        <v>33043</v>
      </c>
      <c r="E15" s="205">
        <v>228</v>
      </c>
      <c r="F15" s="205">
        <v>371</v>
      </c>
      <c r="G15" s="205">
        <v>789</v>
      </c>
      <c r="H15" s="205">
        <v>278</v>
      </c>
      <c r="I15" s="215">
        <v>1108</v>
      </c>
      <c r="J15" s="215">
        <v>37</v>
      </c>
      <c r="K15" s="205">
        <v>14540</v>
      </c>
      <c r="L15" s="205">
        <v>523</v>
      </c>
      <c r="M15" s="205">
        <v>424</v>
      </c>
      <c r="N15" s="205">
        <v>325</v>
      </c>
      <c r="O15" s="205">
        <v>5357</v>
      </c>
      <c r="P15" s="205">
        <v>770</v>
      </c>
      <c r="Q15" s="215">
        <v>803</v>
      </c>
      <c r="R15" s="148">
        <v>9</v>
      </c>
      <c r="S15" s="404"/>
    </row>
    <row r="16" spans="1:23" ht="28.5" customHeight="1">
      <c r="A16" s="147">
        <v>10</v>
      </c>
      <c r="B16" s="567" t="s">
        <v>136</v>
      </c>
      <c r="C16" s="471"/>
      <c r="D16" s="209">
        <v>105311</v>
      </c>
      <c r="E16" s="205">
        <v>1670</v>
      </c>
      <c r="F16" s="205">
        <v>516</v>
      </c>
      <c r="G16" s="205">
        <v>3697</v>
      </c>
      <c r="H16" s="205">
        <v>1576</v>
      </c>
      <c r="I16" s="215">
        <v>971</v>
      </c>
      <c r="J16" s="215">
        <v>8597</v>
      </c>
      <c r="K16" s="205">
        <v>15434</v>
      </c>
      <c r="L16" s="205">
        <v>3219</v>
      </c>
      <c r="M16" s="205">
        <v>4967</v>
      </c>
      <c r="N16" s="205">
        <v>807</v>
      </c>
      <c r="O16" s="205">
        <v>36208</v>
      </c>
      <c r="P16" s="205">
        <v>4879</v>
      </c>
      <c r="Q16" s="215">
        <v>2244</v>
      </c>
      <c r="R16" s="148">
        <v>10</v>
      </c>
      <c r="S16" s="404"/>
    </row>
    <row r="17" spans="1:19" ht="28.5" customHeight="1">
      <c r="A17" s="147">
        <v>11</v>
      </c>
      <c r="B17" s="567" t="s">
        <v>137</v>
      </c>
      <c r="C17" s="471"/>
      <c r="D17" s="209">
        <v>161574</v>
      </c>
      <c r="E17" s="205">
        <v>77981</v>
      </c>
      <c r="F17" s="205">
        <v>411</v>
      </c>
      <c r="G17" s="205">
        <v>1796</v>
      </c>
      <c r="H17" s="205">
        <v>1006</v>
      </c>
      <c r="I17" s="215">
        <v>1460</v>
      </c>
      <c r="J17" s="215">
        <v>5532</v>
      </c>
      <c r="K17" s="205">
        <v>8242</v>
      </c>
      <c r="L17" s="205">
        <v>12646</v>
      </c>
      <c r="M17" s="205">
        <v>1707</v>
      </c>
      <c r="N17" s="205">
        <v>1098</v>
      </c>
      <c r="O17" s="205">
        <v>2844</v>
      </c>
      <c r="P17" s="205">
        <v>1632</v>
      </c>
      <c r="Q17" s="215">
        <v>1810</v>
      </c>
      <c r="R17" s="148">
        <v>11</v>
      </c>
      <c r="S17" s="404"/>
    </row>
    <row r="18" spans="1:19" ht="28.5" customHeight="1">
      <c r="A18" s="147">
        <v>12</v>
      </c>
      <c r="B18" s="567" t="s">
        <v>138</v>
      </c>
      <c r="C18" s="471"/>
      <c r="D18" s="209">
        <v>430308</v>
      </c>
      <c r="E18" s="205">
        <v>5006</v>
      </c>
      <c r="F18" s="205">
        <v>8451</v>
      </c>
      <c r="G18" s="205">
        <v>11007</v>
      </c>
      <c r="H18" s="205">
        <v>11156</v>
      </c>
      <c r="I18" s="215">
        <v>9864</v>
      </c>
      <c r="J18" s="215">
        <v>1284</v>
      </c>
      <c r="K18" s="205">
        <v>111996</v>
      </c>
      <c r="L18" s="205">
        <v>46087</v>
      </c>
      <c r="M18" s="205">
        <v>16517</v>
      </c>
      <c r="N18" s="205">
        <v>32768</v>
      </c>
      <c r="O18" s="205">
        <v>4364</v>
      </c>
      <c r="P18" s="205">
        <v>25759</v>
      </c>
      <c r="Q18" s="215">
        <v>9390</v>
      </c>
      <c r="R18" s="148">
        <v>12</v>
      </c>
      <c r="S18" s="404"/>
    </row>
    <row r="19" spans="1:19" ht="28.5" customHeight="1">
      <c r="A19" s="147">
        <v>13</v>
      </c>
      <c r="B19" s="567" t="s">
        <v>139</v>
      </c>
      <c r="C19" s="471"/>
      <c r="D19" s="209">
        <v>321719</v>
      </c>
      <c r="E19" s="205">
        <v>11188</v>
      </c>
      <c r="F19" s="205">
        <v>2277</v>
      </c>
      <c r="G19" s="205">
        <v>14365</v>
      </c>
      <c r="H19" s="205">
        <v>6732</v>
      </c>
      <c r="I19" s="215">
        <v>8434</v>
      </c>
      <c r="J19" s="215">
        <v>2000</v>
      </c>
      <c r="K19" s="205">
        <v>70878</v>
      </c>
      <c r="L19" s="205">
        <v>23359</v>
      </c>
      <c r="M19" s="205">
        <v>6652</v>
      </c>
      <c r="N19" s="205">
        <v>4295</v>
      </c>
      <c r="O19" s="205">
        <v>23930</v>
      </c>
      <c r="P19" s="205">
        <v>11767</v>
      </c>
      <c r="Q19" s="215">
        <v>27664</v>
      </c>
      <c r="R19" s="148">
        <v>13</v>
      </c>
      <c r="S19" s="404"/>
    </row>
    <row r="20" spans="1:19" ht="28.5" customHeight="1">
      <c r="A20" s="147">
        <v>14</v>
      </c>
      <c r="B20" s="567" t="s">
        <v>140</v>
      </c>
      <c r="C20" s="471"/>
      <c r="D20" s="209">
        <v>26608</v>
      </c>
      <c r="E20" s="205">
        <v>536</v>
      </c>
      <c r="F20" s="205">
        <v>239</v>
      </c>
      <c r="G20" s="205">
        <v>1843</v>
      </c>
      <c r="H20" s="205">
        <v>515</v>
      </c>
      <c r="I20" s="215">
        <v>726</v>
      </c>
      <c r="J20" s="215">
        <v>2215</v>
      </c>
      <c r="K20" s="205">
        <v>4055</v>
      </c>
      <c r="L20" s="205">
        <v>896</v>
      </c>
      <c r="M20" s="205">
        <v>922</v>
      </c>
      <c r="N20" s="205">
        <v>453</v>
      </c>
      <c r="O20" s="205">
        <v>2713</v>
      </c>
      <c r="P20" s="205">
        <v>1203</v>
      </c>
      <c r="Q20" s="215">
        <v>1835</v>
      </c>
      <c r="R20" s="148">
        <v>14</v>
      </c>
      <c r="S20" s="404"/>
    </row>
    <row r="21" spans="1:19" ht="28.5" customHeight="1">
      <c r="A21" s="147">
        <v>15</v>
      </c>
      <c r="B21" s="567" t="s">
        <v>141</v>
      </c>
      <c r="C21" s="471"/>
      <c r="D21" s="209">
        <v>173891</v>
      </c>
      <c r="E21" s="205">
        <v>2297</v>
      </c>
      <c r="F21" s="205">
        <v>819</v>
      </c>
      <c r="G21" s="205">
        <v>4219</v>
      </c>
      <c r="H21" s="205">
        <v>1372</v>
      </c>
      <c r="I21" s="215">
        <v>2784</v>
      </c>
      <c r="J21" s="215">
        <v>963</v>
      </c>
      <c r="K21" s="205">
        <v>80913</v>
      </c>
      <c r="L21" s="205">
        <v>40774</v>
      </c>
      <c r="M21" s="205">
        <v>1362</v>
      </c>
      <c r="N21" s="205">
        <v>2311</v>
      </c>
      <c r="O21" s="205">
        <v>2155</v>
      </c>
      <c r="P21" s="205">
        <v>3135</v>
      </c>
      <c r="Q21" s="215">
        <v>1924</v>
      </c>
      <c r="R21" s="148">
        <v>15</v>
      </c>
      <c r="S21" s="404"/>
    </row>
    <row r="22" spans="1:19" ht="28.5" customHeight="1">
      <c r="A22" s="147">
        <v>16</v>
      </c>
      <c r="B22" s="567" t="s">
        <v>142</v>
      </c>
      <c r="C22" s="471"/>
      <c r="D22" s="209">
        <v>267002</v>
      </c>
      <c r="E22" s="205">
        <v>5069</v>
      </c>
      <c r="F22" s="205">
        <v>5676</v>
      </c>
      <c r="G22" s="205">
        <v>11972</v>
      </c>
      <c r="H22" s="205">
        <v>15585</v>
      </c>
      <c r="I22" s="215">
        <v>10223</v>
      </c>
      <c r="J22" s="215">
        <v>1003</v>
      </c>
      <c r="K22" s="205">
        <v>88611</v>
      </c>
      <c r="L22" s="205">
        <v>12398</v>
      </c>
      <c r="M22" s="205">
        <v>5607</v>
      </c>
      <c r="N22" s="205">
        <v>5943</v>
      </c>
      <c r="O22" s="205">
        <v>6634</v>
      </c>
      <c r="P22" s="205">
        <v>16825</v>
      </c>
      <c r="Q22" s="215">
        <v>8891</v>
      </c>
      <c r="R22" s="148">
        <v>16</v>
      </c>
      <c r="S22" s="404"/>
    </row>
    <row r="23" spans="1:19" ht="29.1" customHeight="1">
      <c r="A23" s="147">
        <v>17</v>
      </c>
      <c r="B23" s="567" t="s">
        <v>143</v>
      </c>
      <c r="C23" s="471"/>
      <c r="D23" s="209">
        <v>543009</v>
      </c>
      <c r="E23" s="205">
        <v>576</v>
      </c>
      <c r="F23" s="205">
        <v>31640</v>
      </c>
      <c r="G23" s="205">
        <v>3415</v>
      </c>
      <c r="H23" s="205">
        <v>2193</v>
      </c>
      <c r="I23" s="215">
        <v>8179</v>
      </c>
      <c r="J23" s="215">
        <v>264</v>
      </c>
      <c r="K23" s="205">
        <v>425267</v>
      </c>
      <c r="L23" s="205">
        <v>5047</v>
      </c>
      <c r="M23" s="205">
        <v>2851</v>
      </c>
      <c r="N23" s="205">
        <v>16402</v>
      </c>
      <c r="O23" s="205">
        <v>2217</v>
      </c>
      <c r="P23" s="205">
        <v>6755</v>
      </c>
      <c r="Q23" s="215">
        <v>3701</v>
      </c>
      <c r="R23" s="148">
        <v>17</v>
      </c>
      <c r="S23" s="404"/>
    </row>
    <row r="24" spans="1:19" ht="25.15" customHeight="1">
      <c r="A24" s="564" t="s">
        <v>83</v>
      </c>
      <c r="B24" s="564"/>
      <c r="C24" s="564"/>
      <c r="D24" s="564"/>
      <c r="E24" s="564"/>
      <c r="F24" s="564"/>
      <c r="G24" s="564"/>
      <c r="H24" s="564"/>
      <c r="I24" s="564"/>
      <c r="J24" s="564"/>
      <c r="K24" s="564"/>
      <c r="L24" s="564"/>
      <c r="M24" s="113"/>
      <c r="N24" s="113"/>
      <c r="O24" s="113"/>
      <c r="P24" s="113"/>
      <c r="Q24" s="113"/>
    </row>
    <row r="25" spans="1:19" ht="21" customHeight="1">
      <c r="A25" s="565" t="s">
        <v>84</v>
      </c>
      <c r="B25" s="565"/>
      <c r="C25" s="565"/>
      <c r="D25" s="565"/>
      <c r="E25" s="565"/>
      <c r="F25" s="565"/>
      <c r="G25" s="565"/>
      <c r="H25" s="565"/>
      <c r="I25" s="565"/>
      <c r="J25" s="565"/>
      <c r="K25" s="565"/>
      <c r="L25" s="565"/>
      <c r="M25" s="119"/>
      <c r="N25" s="119"/>
      <c r="O25" s="119"/>
      <c r="P25" s="119"/>
      <c r="Q25" s="119"/>
    </row>
    <row r="26" spans="1:19" ht="22.15" customHeight="1">
      <c r="C26" s="115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</row>
    <row r="27" spans="1:19" ht="22.15" customHeight="1">
      <c r="C27" s="115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</row>
  </sheetData>
  <mergeCells count="29">
    <mergeCell ref="A25:L25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A24:L24"/>
    <mergeCell ref="B13:C13"/>
    <mergeCell ref="A4:A5"/>
    <mergeCell ref="B4:C5"/>
    <mergeCell ref="D4:D5"/>
    <mergeCell ref="E4:Q4"/>
    <mergeCell ref="B8:C8"/>
    <mergeCell ref="B9:C9"/>
    <mergeCell ref="B10:C10"/>
    <mergeCell ref="B11:C11"/>
    <mergeCell ref="B12:C12"/>
    <mergeCell ref="R4:R5"/>
    <mergeCell ref="B7:C7"/>
    <mergeCell ref="A1:B1"/>
    <mergeCell ref="C1:I1"/>
    <mergeCell ref="J1:Q1"/>
    <mergeCell ref="C2:I2"/>
    <mergeCell ref="J2:Q2"/>
  </mergeCells>
  <pageMargins left="0.7" right="0.7" top="0.75" bottom="0.75" header="0.3" footer="0.3"/>
  <pageSetup paperSize="9" scale="9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K40"/>
  <sheetViews>
    <sheetView zoomScale="75" zoomScaleNormal="75" workbookViewId="0">
      <selection sqref="A1:B1"/>
    </sheetView>
  </sheetViews>
  <sheetFormatPr defaultRowHeight="12.75"/>
  <cols>
    <col min="1" max="1" width="15.42578125" style="142" customWidth="1"/>
    <col min="2" max="2" width="6.7109375" style="142" customWidth="1"/>
    <col min="3" max="4" width="8.85546875" style="142" customWidth="1"/>
    <col min="5" max="5" width="10" style="142" customWidth="1"/>
    <col min="6" max="6" width="8.42578125" style="142" customWidth="1"/>
    <col min="7" max="7" width="8.5703125" style="142" customWidth="1"/>
    <col min="8" max="8" width="9" style="142" customWidth="1"/>
    <col min="9" max="9" width="10.28515625" style="156" customWidth="1"/>
    <col min="10" max="10" width="9.7109375" style="156" customWidth="1"/>
    <col min="11" max="11" width="9.140625" style="141"/>
    <col min="12" max="16384" width="9.140625" style="142"/>
  </cols>
  <sheetData>
    <row r="1" spans="1:11" s="6" customFormat="1" ht="18" customHeight="1">
      <c r="A1" s="579" t="s">
        <v>98</v>
      </c>
      <c r="B1" s="579"/>
      <c r="G1" s="7"/>
      <c r="I1" s="149"/>
      <c r="J1" s="149"/>
      <c r="K1" s="7"/>
    </row>
    <row r="2" spans="1:11" s="6" customFormat="1" ht="18" customHeight="1">
      <c r="A2" s="580" t="s">
        <v>98</v>
      </c>
      <c r="B2" s="580"/>
      <c r="G2" s="7"/>
      <c r="I2" s="149"/>
      <c r="J2" s="149"/>
      <c r="K2" s="7"/>
    </row>
    <row r="3" spans="1:11" s="6" customFormat="1" ht="44.25" customHeight="1">
      <c r="A3" s="7"/>
      <c r="B3" s="7"/>
      <c r="C3" s="7"/>
      <c r="D3" s="7"/>
      <c r="E3" s="7"/>
      <c r="F3" s="7"/>
      <c r="G3" s="7"/>
      <c r="H3" s="7"/>
      <c r="I3" s="149"/>
      <c r="J3" s="149"/>
      <c r="K3" s="7"/>
    </row>
    <row r="4" spans="1:11" s="8" customFormat="1" ht="15" customHeight="1">
      <c r="A4" s="7" t="s">
        <v>222</v>
      </c>
      <c r="B4" s="560" t="s">
        <v>275</v>
      </c>
      <c r="C4" s="560"/>
      <c r="D4" s="560"/>
      <c r="E4" s="560"/>
      <c r="F4" s="560"/>
      <c r="G4" s="9"/>
      <c r="H4" s="9"/>
      <c r="I4" s="150"/>
      <c r="J4" s="150"/>
      <c r="K4" s="9"/>
    </row>
    <row r="5" spans="1:11" s="8" customFormat="1" ht="18.95" customHeight="1">
      <c r="A5" s="9"/>
      <c r="B5" s="537" t="s">
        <v>276</v>
      </c>
      <c r="C5" s="537"/>
      <c r="D5" s="537"/>
      <c r="E5" s="537"/>
      <c r="F5" s="537"/>
      <c r="G5" s="9"/>
      <c r="H5" s="9"/>
      <c r="I5" s="150"/>
      <c r="J5" s="150"/>
      <c r="K5" s="9"/>
    </row>
    <row r="6" spans="1:11" s="6" customFormat="1" ht="15" customHeight="1" thickBot="1">
      <c r="A6" s="7"/>
      <c r="B6" s="7"/>
      <c r="C6" s="7"/>
      <c r="D6" s="7"/>
      <c r="E6" s="7"/>
      <c r="F6" s="7"/>
      <c r="G6" s="7"/>
      <c r="H6" s="7"/>
      <c r="I6" s="151"/>
      <c r="J6" s="151"/>
      <c r="K6" s="7"/>
    </row>
    <row r="7" spans="1:11" s="414" customFormat="1" ht="54.75" customHeight="1">
      <c r="A7" s="444" t="s">
        <v>0</v>
      </c>
      <c r="B7" s="487"/>
      <c r="C7" s="504" t="s">
        <v>180</v>
      </c>
      <c r="D7" s="440" t="s">
        <v>178</v>
      </c>
      <c r="E7" s="440" t="s">
        <v>175</v>
      </c>
      <c r="F7" s="493" t="s">
        <v>176</v>
      </c>
      <c r="G7" s="491"/>
      <c r="H7" s="492"/>
      <c r="I7" s="573" t="s">
        <v>99</v>
      </c>
      <c r="J7" s="576" t="s">
        <v>100</v>
      </c>
      <c r="K7" s="425"/>
    </row>
    <row r="8" spans="1:11" s="414" customFormat="1" ht="40.15" customHeight="1">
      <c r="A8" s="488"/>
      <c r="B8" s="489"/>
      <c r="C8" s="538"/>
      <c r="D8" s="581"/>
      <c r="E8" s="581"/>
      <c r="F8" s="496" t="s">
        <v>1</v>
      </c>
      <c r="G8" s="499" t="s">
        <v>101</v>
      </c>
      <c r="H8" s="563"/>
      <c r="I8" s="574"/>
      <c r="J8" s="577"/>
      <c r="K8" s="425"/>
    </row>
    <row r="9" spans="1:11" s="414" customFormat="1" ht="70.5" customHeight="1" thickBot="1">
      <c r="A9" s="445"/>
      <c r="B9" s="490"/>
      <c r="C9" s="495"/>
      <c r="D9" s="441"/>
      <c r="E9" s="441"/>
      <c r="F9" s="441"/>
      <c r="G9" s="420" t="s">
        <v>102</v>
      </c>
      <c r="H9" s="420" t="s">
        <v>126</v>
      </c>
      <c r="I9" s="575"/>
      <c r="J9" s="578"/>
      <c r="K9" s="425"/>
    </row>
    <row r="10" spans="1:11" s="6" customFormat="1" ht="21.95" customHeight="1">
      <c r="A10" s="422" t="s">
        <v>144</v>
      </c>
      <c r="B10" s="184" t="s">
        <v>145</v>
      </c>
      <c r="C10" s="430">
        <v>14009</v>
      </c>
      <c r="D10" s="431">
        <v>24707</v>
      </c>
      <c r="E10" s="431">
        <v>941476</v>
      </c>
      <c r="F10" s="431">
        <v>919256</v>
      </c>
      <c r="G10" s="431">
        <v>229100</v>
      </c>
      <c r="H10" s="431">
        <v>644386</v>
      </c>
      <c r="I10" s="432">
        <v>15739</v>
      </c>
      <c r="J10" s="433">
        <v>24046</v>
      </c>
      <c r="K10" s="7"/>
    </row>
    <row r="11" spans="1:11" s="6" customFormat="1" ht="14.1" customHeight="1">
      <c r="A11" s="446" t="s">
        <v>146</v>
      </c>
      <c r="B11" s="472"/>
      <c r="C11" s="434"/>
      <c r="D11" s="435"/>
      <c r="E11" s="435"/>
      <c r="F11" s="435"/>
      <c r="G11" s="435"/>
      <c r="H11" s="435"/>
      <c r="I11" s="436"/>
      <c r="J11" s="437"/>
      <c r="K11" s="7"/>
    </row>
    <row r="12" spans="1:11" s="6" customFormat="1" ht="21.95" customHeight="1">
      <c r="A12" s="443" t="s">
        <v>128</v>
      </c>
      <c r="B12" s="471"/>
      <c r="C12" s="434">
        <v>1246</v>
      </c>
      <c r="D12" s="435">
        <v>1782</v>
      </c>
      <c r="E12" s="435">
        <v>75543</v>
      </c>
      <c r="F12" s="435">
        <v>75448</v>
      </c>
      <c r="G12" s="435">
        <v>15012</v>
      </c>
      <c r="H12" s="435">
        <v>47303</v>
      </c>
      <c r="I12" s="436">
        <v>1522</v>
      </c>
      <c r="J12" s="437">
        <v>1804</v>
      </c>
      <c r="K12" s="7"/>
    </row>
    <row r="13" spans="1:11" s="6" customFormat="1" ht="21.95" customHeight="1">
      <c r="A13" s="443" t="s">
        <v>129</v>
      </c>
      <c r="B13" s="471"/>
      <c r="C13" s="434">
        <v>795</v>
      </c>
      <c r="D13" s="435">
        <v>1459</v>
      </c>
      <c r="E13" s="435">
        <v>52522</v>
      </c>
      <c r="F13" s="435">
        <v>51995</v>
      </c>
      <c r="G13" s="435">
        <v>13823</v>
      </c>
      <c r="H13" s="435">
        <v>37494</v>
      </c>
      <c r="I13" s="436">
        <v>914</v>
      </c>
      <c r="J13" s="437">
        <v>1483</v>
      </c>
      <c r="K13" s="7"/>
    </row>
    <row r="14" spans="1:11" s="6" customFormat="1" ht="21.95" customHeight="1">
      <c r="A14" s="443" t="s">
        <v>130</v>
      </c>
      <c r="B14" s="471"/>
      <c r="C14" s="434">
        <v>739</v>
      </c>
      <c r="D14" s="435">
        <v>1492</v>
      </c>
      <c r="E14" s="435">
        <v>48401</v>
      </c>
      <c r="F14" s="435">
        <v>46144</v>
      </c>
      <c r="G14" s="435">
        <v>12512</v>
      </c>
      <c r="H14" s="435">
        <v>34414</v>
      </c>
      <c r="I14" s="436">
        <v>629</v>
      </c>
      <c r="J14" s="437">
        <v>1444</v>
      </c>
      <c r="K14" s="7"/>
    </row>
    <row r="15" spans="1:11" s="6" customFormat="1" ht="21.95" customHeight="1">
      <c r="A15" s="443" t="s">
        <v>131</v>
      </c>
      <c r="B15" s="471"/>
      <c r="C15" s="434">
        <v>426</v>
      </c>
      <c r="D15" s="435">
        <v>658</v>
      </c>
      <c r="E15" s="435">
        <v>25282</v>
      </c>
      <c r="F15" s="435">
        <v>24470</v>
      </c>
      <c r="G15" s="435">
        <v>5901</v>
      </c>
      <c r="H15" s="435">
        <v>17045</v>
      </c>
      <c r="I15" s="436">
        <v>461</v>
      </c>
      <c r="J15" s="437">
        <v>633</v>
      </c>
      <c r="K15" s="7"/>
    </row>
    <row r="16" spans="1:11" s="6" customFormat="1" ht="21.95" customHeight="1">
      <c r="A16" s="443" t="s">
        <v>132</v>
      </c>
      <c r="B16" s="471"/>
      <c r="C16" s="434">
        <v>861</v>
      </c>
      <c r="D16" s="435">
        <v>1537</v>
      </c>
      <c r="E16" s="435">
        <v>56362</v>
      </c>
      <c r="F16" s="435">
        <v>55764</v>
      </c>
      <c r="G16" s="435">
        <v>13890</v>
      </c>
      <c r="H16" s="435">
        <v>38870</v>
      </c>
      <c r="I16" s="436">
        <v>881</v>
      </c>
      <c r="J16" s="437">
        <v>1329</v>
      </c>
      <c r="K16" s="7"/>
    </row>
    <row r="17" spans="1:11" s="6" customFormat="1" ht="21.95" customHeight="1">
      <c r="A17" s="443" t="s">
        <v>133</v>
      </c>
      <c r="B17" s="471"/>
      <c r="C17" s="434">
        <v>1411</v>
      </c>
      <c r="D17" s="435">
        <v>2570</v>
      </c>
      <c r="E17" s="435">
        <v>105956</v>
      </c>
      <c r="F17" s="435">
        <v>102780</v>
      </c>
      <c r="G17" s="435">
        <v>24096</v>
      </c>
      <c r="H17" s="435">
        <v>69355</v>
      </c>
      <c r="I17" s="436">
        <v>1544</v>
      </c>
      <c r="J17" s="437">
        <v>2369</v>
      </c>
      <c r="K17" s="7"/>
    </row>
    <row r="18" spans="1:11" s="6" customFormat="1" ht="21.95" customHeight="1">
      <c r="A18" s="443" t="s">
        <v>134</v>
      </c>
      <c r="B18" s="471"/>
      <c r="C18" s="434">
        <v>1370</v>
      </c>
      <c r="D18" s="435">
        <v>2637</v>
      </c>
      <c r="E18" s="435">
        <v>116052</v>
      </c>
      <c r="F18" s="435">
        <v>110064</v>
      </c>
      <c r="G18" s="435">
        <v>31692</v>
      </c>
      <c r="H18" s="435">
        <v>80841</v>
      </c>
      <c r="I18" s="436">
        <v>1915</v>
      </c>
      <c r="J18" s="437">
        <v>2767</v>
      </c>
      <c r="K18" s="7"/>
    </row>
    <row r="19" spans="1:11" s="6" customFormat="1" ht="21.95" customHeight="1">
      <c r="A19" s="443" t="s">
        <v>135</v>
      </c>
      <c r="B19" s="471"/>
      <c r="C19" s="434">
        <v>486</v>
      </c>
      <c r="D19" s="435">
        <v>782</v>
      </c>
      <c r="E19" s="435">
        <v>29755</v>
      </c>
      <c r="F19" s="435">
        <v>27455</v>
      </c>
      <c r="G19" s="435">
        <v>4766</v>
      </c>
      <c r="H19" s="435">
        <v>15900</v>
      </c>
      <c r="I19" s="436">
        <v>532</v>
      </c>
      <c r="J19" s="437">
        <v>684</v>
      </c>
      <c r="K19" s="7"/>
    </row>
    <row r="20" spans="1:11" s="6" customFormat="1" ht="21.95" customHeight="1">
      <c r="A20" s="443" t="s">
        <v>136</v>
      </c>
      <c r="B20" s="471"/>
      <c r="C20" s="434">
        <v>1301</v>
      </c>
      <c r="D20" s="435">
        <v>2403</v>
      </c>
      <c r="E20" s="435">
        <v>71685</v>
      </c>
      <c r="F20" s="435">
        <v>71858</v>
      </c>
      <c r="G20" s="435">
        <v>16348</v>
      </c>
      <c r="H20" s="435">
        <v>49474</v>
      </c>
      <c r="I20" s="436">
        <v>945</v>
      </c>
      <c r="J20" s="437">
        <v>1997</v>
      </c>
      <c r="K20" s="7"/>
    </row>
    <row r="21" spans="1:11" s="6" customFormat="1" ht="21.95" customHeight="1">
      <c r="A21" s="443" t="s">
        <v>137</v>
      </c>
      <c r="B21" s="471"/>
      <c r="C21" s="434">
        <v>441</v>
      </c>
      <c r="D21" s="435">
        <v>887</v>
      </c>
      <c r="E21" s="435">
        <v>27743</v>
      </c>
      <c r="F21" s="435">
        <v>26117</v>
      </c>
      <c r="G21" s="435">
        <v>7965</v>
      </c>
      <c r="H21" s="435">
        <v>19840</v>
      </c>
      <c r="I21" s="436">
        <v>534</v>
      </c>
      <c r="J21" s="437">
        <v>799</v>
      </c>
      <c r="K21" s="7"/>
    </row>
    <row r="22" spans="1:11" s="6" customFormat="1" ht="21.95" customHeight="1">
      <c r="A22" s="443" t="s">
        <v>138</v>
      </c>
      <c r="B22" s="471"/>
      <c r="C22" s="434">
        <v>596</v>
      </c>
      <c r="D22" s="435">
        <v>988</v>
      </c>
      <c r="E22" s="435">
        <v>46147</v>
      </c>
      <c r="F22" s="435">
        <v>41523</v>
      </c>
      <c r="G22" s="435">
        <v>11340</v>
      </c>
      <c r="H22" s="435">
        <v>30006</v>
      </c>
      <c r="I22" s="436">
        <v>927</v>
      </c>
      <c r="J22" s="437">
        <v>981</v>
      </c>
      <c r="K22" s="7"/>
    </row>
    <row r="23" spans="1:11" s="6" customFormat="1" ht="21.95" customHeight="1">
      <c r="A23" s="443" t="s">
        <v>139</v>
      </c>
      <c r="B23" s="471"/>
      <c r="C23" s="434">
        <v>1378</v>
      </c>
      <c r="D23" s="435">
        <v>2204</v>
      </c>
      <c r="E23" s="435">
        <v>105092</v>
      </c>
      <c r="F23" s="435">
        <v>104432</v>
      </c>
      <c r="G23" s="435">
        <v>25666</v>
      </c>
      <c r="H23" s="435">
        <v>72463</v>
      </c>
      <c r="I23" s="436">
        <v>1873</v>
      </c>
      <c r="J23" s="437">
        <v>2681</v>
      </c>
      <c r="K23" s="7"/>
    </row>
    <row r="24" spans="1:11" s="6" customFormat="1" ht="21.95" customHeight="1">
      <c r="A24" s="443" t="s">
        <v>140</v>
      </c>
      <c r="B24" s="471"/>
      <c r="C24" s="434">
        <v>339</v>
      </c>
      <c r="D24" s="435">
        <v>637</v>
      </c>
      <c r="E24" s="435">
        <v>20265</v>
      </c>
      <c r="F24" s="435">
        <v>20549</v>
      </c>
      <c r="G24" s="435">
        <v>5062</v>
      </c>
      <c r="H24" s="435">
        <v>15236</v>
      </c>
      <c r="I24" s="436">
        <v>311</v>
      </c>
      <c r="J24" s="437">
        <v>582</v>
      </c>
      <c r="K24" s="7"/>
    </row>
    <row r="25" spans="1:11" s="6" customFormat="1" ht="21.95" customHeight="1">
      <c r="A25" s="443" t="s">
        <v>141</v>
      </c>
      <c r="B25" s="471"/>
      <c r="C25" s="434">
        <v>538</v>
      </c>
      <c r="D25" s="435">
        <v>994</v>
      </c>
      <c r="E25" s="435">
        <v>33443</v>
      </c>
      <c r="F25" s="435">
        <v>33007</v>
      </c>
      <c r="G25" s="435">
        <v>8709</v>
      </c>
      <c r="H25" s="435">
        <v>24480</v>
      </c>
      <c r="I25" s="436">
        <v>541</v>
      </c>
      <c r="J25" s="437">
        <v>954</v>
      </c>
      <c r="K25" s="7"/>
    </row>
    <row r="26" spans="1:11" s="6" customFormat="1" ht="21.95" customHeight="1">
      <c r="A26" s="443" t="s">
        <v>142</v>
      </c>
      <c r="B26" s="471"/>
      <c r="C26" s="434">
        <v>1368</v>
      </c>
      <c r="D26" s="435">
        <v>2565</v>
      </c>
      <c r="E26" s="435">
        <v>81022</v>
      </c>
      <c r="F26" s="435">
        <v>82219</v>
      </c>
      <c r="G26" s="435">
        <v>21003</v>
      </c>
      <c r="H26" s="435">
        <v>59575</v>
      </c>
      <c r="I26" s="436">
        <v>1476</v>
      </c>
      <c r="J26" s="437">
        <v>2328</v>
      </c>
      <c r="K26" s="7"/>
    </row>
    <row r="27" spans="1:11" s="6" customFormat="1" ht="21.95" customHeight="1">
      <c r="A27" s="443" t="s">
        <v>143</v>
      </c>
      <c r="B27" s="471"/>
      <c r="C27" s="434">
        <v>714</v>
      </c>
      <c r="D27" s="435">
        <v>1112</v>
      </c>
      <c r="E27" s="435">
        <v>46206</v>
      </c>
      <c r="F27" s="435">
        <v>45431</v>
      </c>
      <c r="G27" s="435">
        <v>11315</v>
      </c>
      <c r="H27" s="435">
        <v>32090</v>
      </c>
      <c r="I27" s="436">
        <v>734</v>
      </c>
      <c r="J27" s="437">
        <v>1211</v>
      </c>
      <c r="K27" s="7"/>
    </row>
    <row r="28" spans="1:11" s="2" customFormat="1" ht="30.75" customHeight="1">
      <c r="A28" s="572" t="s">
        <v>277</v>
      </c>
      <c r="B28" s="572"/>
      <c r="C28" s="572"/>
      <c r="D28" s="572"/>
      <c r="E28" s="572"/>
      <c r="F28" s="572"/>
      <c r="G28" s="572"/>
      <c r="H28" s="572"/>
      <c r="I28" s="572"/>
      <c r="J28" s="572"/>
      <c r="K28" s="1"/>
    </row>
    <row r="29" spans="1:11" s="2" customFormat="1" ht="15" customHeight="1">
      <c r="A29" s="572" t="s">
        <v>278</v>
      </c>
      <c r="B29" s="572"/>
      <c r="C29" s="572"/>
      <c r="D29" s="572"/>
      <c r="E29" s="572"/>
      <c r="F29" s="572"/>
      <c r="G29" s="572"/>
      <c r="H29" s="572"/>
      <c r="I29" s="572"/>
      <c r="J29" s="572"/>
      <c r="K29" s="1"/>
    </row>
    <row r="30" spans="1:11" s="2" customFormat="1" ht="18" customHeight="1">
      <c r="A30" s="572" t="s">
        <v>279</v>
      </c>
      <c r="B30" s="572"/>
      <c r="C30" s="572"/>
      <c r="D30" s="572"/>
      <c r="E30" s="572"/>
      <c r="F30" s="572"/>
      <c r="G30" s="572"/>
      <c r="H30" s="572"/>
      <c r="I30" s="572"/>
      <c r="J30" s="572"/>
      <c r="K30" s="1"/>
    </row>
    <row r="31" spans="1:11" s="174" customFormat="1" ht="16.5" customHeight="1">
      <c r="A31" s="174" t="s">
        <v>127</v>
      </c>
      <c r="I31" s="175"/>
      <c r="J31" s="175"/>
      <c r="K31" s="267"/>
    </row>
    <row r="32" spans="1:11">
      <c r="C32" s="152"/>
      <c r="D32" s="152"/>
      <c r="E32" s="152"/>
      <c r="F32" s="152"/>
      <c r="G32" s="152"/>
      <c r="H32" s="152"/>
      <c r="I32" s="153"/>
      <c r="J32" s="153"/>
    </row>
    <row r="33" spans="3:10">
      <c r="D33" s="402"/>
    </row>
    <row r="34" spans="3:10">
      <c r="C34" s="154"/>
      <c r="D34" s="154"/>
      <c r="E34" s="154"/>
      <c r="F34" s="154"/>
      <c r="G34" s="154"/>
      <c r="H34" s="154"/>
      <c r="I34" s="155"/>
      <c r="J34" s="155"/>
    </row>
    <row r="36" spans="3:10">
      <c r="C36" s="402"/>
      <c r="D36" s="402"/>
      <c r="E36" s="402"/>
      <c r="F36" s="402"/>
      <c r="G36" s="402"/>
      <c r="H36" s="402"/>
      <c r="I36" s="402"/>
      <c r="J36" s="402"/>
    </row>
    <row r="37" spans="3:10">
      <c r="C37" s="402"/>
      <c r="D37" s="402"/>
      <c r="E37" s="402"/>
      <c r="F37" s="402"/>
      <c r="G37" s="402"/>
      <c r="H37" s="402"/>
      <c r="I37" s="402"/>
      <c r="J37" s="402"/>
    </row>
    <row r="38" spans="3:10">
      <c r="C38" s="403"/>
      <c r="D38" s="403"/>
      <c r="E38" s="403"/>
      <c r="F38" s="403"/>
      <c r="G38" s="403"/>
      <c r="H38" s="403"/>
      <c r="I38" s="403"/>
      <c r="J38" s="403"/>
    </row>
    <row r="40" spans="3:10">
      <c r="C40" s="403"/>
      <c r="D40" s="403"/>
      <c r="E40" s="403"/>
      <c r="F40" s="403"/>
      <c r="G40" s="403"/>
      <c r="H40" s="403"/>
      <c r="I40" s="403"/>
      <c r="J40" s="403"/>
    </row>
  </sheetData>
  <mergeCells count="33">
    <mergeCell ref="A1:B1"/>
    <mergeCell ref="A2:B2"/>
    <mergeCell ref="B4:F4"/>
    <mergeCell ref="B5:F5"/>
    <mergeCell ref="A7:B9"/>
    <mergeCell ref="C7:C9"/>
    <mergeCell ref="D7:D9"/>
    <mergeCell ref="E7:E9"/>
    <mergeCell ref="F7:H7"/>
    <mergeCell ref="I7:I9"/>
    <mergeCell ref="J7:J9"/>
    <mergeCell ref="F8:F9"/>
    <mergeCell ref="G8:H8"/>
    <mergeCell ref="A12:B12"/>
    <mergeCell ref="A11:B11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5:B25"/>
    <mergeCell ref="A26:B26"/>
    <mergeCell ref="A27:B27"/>
    <mergeCell ref="A28:J28"/>
    <mergeCell ref="A30:J30"/>
    <mergeCell ref="A29:J29"/>
  </mergeCells>
  <pageMargins left="0.7" right="0.7" top="0.75" bottom="0.75" header="0.3" footer="0.3"/>
  <pageSetup paperSize="9" scale="93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G29"/>
  <sheetViews>
    <sheetView zoomScale="75" zoomScaleNormal="75" workbookViewId="0"/>
  </sheetViews>
  <sheetFormatPr defaultColWidth="12.7109375" defaultRowHeight="15"/>
  <cols>
    <col min="1" max="1" width="15.42578125" style="6" customWidth="1"/>
    <col min="2" max="2" width="14.140625" style="6" customWidth="1"/>
    <col min="3" max="6" width="15.7109375" style="6" customWidth="1"/>
    <col min="7" max="7" width="12.7109375" style="7"/>
    <col min="8" max="16384" width="12.7109375" style="6"/>
  </cols>
  <sheetData>
    <row r="1" spans="1:7" ht="33" customHeight="1">
      <c r="A1" s="198" t="s">
        <v>223</v>
      </c>
      <c r="B1" s="582" t="s">
        <v>280</v>
      </c>
      <c r="C1" s="582"/>
      <c r="D1" s="582"/>
      <c r="E1" s="582"/>
      <c r="F1" s="582"/>
    </row>
    <row r="2" spans="1:7" ht="32.25" customHeight="1">
      <c r="B2" s="507" t="s">
        <v>281</v>
      </c>
      <c r="C2" s="458"/>
      <c r="D2" s="458"/>
      <c r="E2" s="458"/>
      <c r="F2" s="458"/>
    </row>
    <row r="3" spans="1:7" s="414" customFormat="1" ht="15" customHeight="1" thickBot="1">
      <c r="A3" s="425"/>
      <c r="B3" s="425"/>
      <c r="C3" s="425"/>
      <c r="D3" s="425"/>
      <c r="E3" s="425"/>
      <c r="F3" s="425"/>
      <c r="G3" s="425"/>
    </row>
    <row r="4" spans="1:7" s="414" customFormat="1" ht="196.5" customHeight="1" thickBot="1">
      <c r="A4" s="583" t="s">
        <v>0</v>
      </c>
      <c r="B4" s="583"/>
      <c r="C4" s="197" t="s">
        <v>282</v>
      </c>
      <c r="D4" s="195" t="s">
        <v>177</v>
      </c>
      <c r="E4" s="196" t="s">
        <v>103</v>
      </c>
      <c r="F4" s="195" t="s">
        <v>104</v>
      </c>
      <c r="G4" s="425"/>
    </row>
    <row r="5" spans="1:7" s="157" customFormat="1" ht="21.95" customHeight="1">
      <c r="A5" s="422" t="s">
        <v>144</v>
      </c>
      <c r="B5" s="178" t="s">
        <v>145</v>
      </c>
      <c r="C5" s="264">
        <v>65418</v>
      </c>
      <c r="D5" s="265">
        <v>132942</v>
      </c>
      <c r="E5" s="266">
        <v>2447</v>
      </c>
      <c r="F5" s="438" t="s">
        <v>224</v>
      </c>
    </row>
    <row r="6" spans="1:7" s="157" customFormat="1" ht="14.1" customHeight="1">
      <c r="A6" s="446" t="s">
        <v>146</v>
      </c>
      <c r="B6" s="447"/>
      <c r="C6" s="193"/>
      <c r="D6" s="114"/>
      <c r="E6" s="158"/>
      <c r="F6" s="406"/>
    </row>
    <row r="7" spans="1:7" s="7" customFormat="1" ht="21.95" customHeight="1">
      <c r="A7" s="443" t="s">
        <v>128</v>
      </c>
      <c r="B7" s="443"/>
      <c r="C7" s="193" t="s">
        <v>185</v>
      </c>
      <c r="D7" s="114">
        <v>20168</v>
      </c>
      <c r="E7" s="158">
        <v>261</v>
      </c>
      <c r="F7" s="407">
        <v>1528</v>
      </c>
    </row>
    <row r="8" spans="1:7" ht="21.95" customHeight="1">
      <c r="A8" s="443" t="s">
        <v>129</v>
      </c>
      <c r="B8" s="443"/>
      <c r="C8" s="193">
        <v>7180</v>
      </c>
      <c r="D8" s="114">
        <v>2735</v>
      </c>
      <c r="E8" s="158">
        <v>142</v>
      </c>
      <c r="F8" s="408">
        <v>685</v>
      </c>
    </row>
    <row r="9" spans="1:7" ht="21.95" customHeight="1">
      <c r="A9" s="443" t="s">
        <v>130</v>
      </c>
      <c r="B9" s="443"/>
      <c r="C9" s="193">
        <v>362</v>
      </c>
      <c r="D9" s="114">
        <v>6055</v>
      </c>
      <c r="E9" s="158">
        <v>60</v>
      </c>
      <c r="F9" s="408">
        <v>3079</v>
      </c>
    </row>
    <row r="10" spans="1:7" ht="21.95" customHeight="1">
      <c r="A10" s="443" t="s">
        <v>131</v>
      </c>
      <c r="B10" s="443"/>
      <c r="C10" s="193">
        <v>734</v>
      </c>
      <c r="D10" s="114">
        <v>1542</v>
      </c>
      <c r="E10" s="158">
        <v>227</v>
      </c>
      <c r="F10" s="408">
        <v>391</v>
      </c>
    </row>
    <row r="11" spans="1:7" ht="21.95" customHeight="1">
      <c r="A11" s="443" t="s">
        <v>132</v>
      </c>
      <c r="B11" s="443"/>
      <c r="C11" s="193">
        <v>3776</v>
      </c>
      <c r="D11" s="114">
        <v>3844</v>
      </c>
      <c r="E11" s="158">
        <v>71</v>
      </c>
      <c r="F11" s="408">
        <v>2629</v>
      </c>
    </row>
    <row r="12" spans="1:7" ht="21.95" customHeight="1">
      <c r="A12" s="443" t="s">
        <v>133</v>
      </c>
      <c r="B12" s="443"/>
      <c r="C12" s="193">
        <v>360</v>
      </c>
      <c r="D12" s="114">
        <v>4654</v>
      </c>
      <c r="E12" s="158">
        <v>96</v>
      </c>
      <c r="F12" s="408">
        <v>4028</v>
      </c>
    </row>
    <row r="13" spans="1:7" ht="21.95" customHeight="1">
      <c r="A13" s="443" t="s">
        <v>134</v>
      </c>
      <c r="B13" s="443"/>
      <c r="C13" s="193">
        <v>180</v>
      </c>
      <c r="D13" s="114">
        <v>11133</v>
      </c>
      <c r="E13" s="158">
        <v>273</v>
      </c>
      <c r="F13" s="408">
        <v>7115</v>
      </c>
    </row>
    <row r="14" spans="1:7" ht="21.95" customHeight="1">
      <c r="A14" s="442" t="s">
        <v>135</v>
      </c>
      <c r="B14" s="443"/>
      <c r="C14" s="193">
        <v>9206</v>
      </c>
      <c r="D14" s="114">
        <v>1521</v>
      </c>
      <c r="E14" s="158" t="s">
        <v>185</v>
      </c>
      <c r="F14" s="408">
        <v>451</v>
      </c>
    </row>
    <row r="15" spans="1:7" ht="21.95" customHeight="1">
      <c r="A15" s="442" t="s">
        <v>136</v>
      </c>
      <c r="B15" s="443"/>
      <c r="C15" s="193" t="s">
        <v>185</v>
      </c>
      <c r="D15" s="114">
        <v>3600</v>
      </c>
      <c r="E15" s="158">
        <v>126</v>
      </c>
      <c r="F15" s="408">
        <v>2054</v>
      </c>
    </row>
    <row r="16" spans="1:7" ht="21.95" customHeight="1">
      <c r="A16" s="442" t="s">
        <v>137</v>
      </c>
      <c r="B16" s="443"/>
      <c r="C16" s="193">
        <v>9000</v>
      </c>
      <c r="D16" s="114">
        <v>1200</v>
      </c>
      <c r="E16" s="158">
        <v>237</v>
      </c>
      <c r="F16" s="408">
        <v>465</v>
      </c>
    </row>
    <row r="17" spans="1:7" ht="21.95" customHeight="1">
      <c r="A17" s="442" t="s">
        <v>138</v>
      </c>
      <c r="B17" s="443"/>
      <c r="C17" s="193">
        <v>17270</v>
      </c>
      <c r="D17" s="114">
        <v>4118</v>
      </c>
      <c r="E17" s="158">
        <v>144</v>
      </c>
      <c r="F17" s="204">
        <v>1729</v>
      </c>
    </row>
    <row r="18" spans="1:7" ht="21.95" customHeight="1">
      <c r="A18" s="442" t="s">
        <v>139</v>
      </c>
      <c r="B18" s="443"/>
      <c r="C18" s="193" t="s">
        <v>185</v>
      </c>
      <c r="D18" s="114">
        <v>36362</v>
      </c>
      <c r="E18" s="158">
        <v>207</v>
      </c>
      <c r="F18" s="408">
        <v>4078</v>
      </c>
    </row>
    <row r="19" spans="1:7" ht="21.95" customHeight="1">
      <c r="A19" s="442" t="s">
        <v>140</v>
      </c>
      <c r="B19" s="443"/>
      <c r="C19" s="193">
        <v>4826</v>
      </c>
      <c r="D19" s="114">
        <v>1815</v>
      </c>
      <c r="E19" s="158">
        <v>88</v>
      </c>
      <c r="F19" s="408">
        <v>250</v>
      </c>
    </row>
    <row r="20" spans="1:7" ht="21.95" customHeight="1">
      <c r="A20" s="442" t="s">
        <v>141</v>
      </c>
      <c r="B20" s="443"/>
      <c r="C20" s="193">
        <v>9964</v>
      </c>
      <c r="D20" s="114">
        <v>2105</v>
      </c>
      <c r="E20" s="158">
        <v>118</v>
      </c>
      <c r="F20" s="408">
        <v>179</v>
      </c>
    </row>
    <row r="21" spans="1:7" ht="21.95" customHeight="1">
      <c r="A21" s="442" t="s">
        <v>142</v>
      </c>
      <c r="B21" s="443"/>
      <c r="C21" s="193" t="s">
        <v>185</v>
      </c>
      <c r="D21" s="114">
        <v>32090</v>
      </c>
      <c r="E21" s="158">
        <v>229</v>
      </c>
      <c r="F21" s="408">
        <v>3323</v>
      </c>
    </row>
    <row r="22" spans="1:7" ht="21.95" customHeight="1">
      <c r="A22" s="442" t="s">
        <v>143</v>
      </c>
      <c r="B22" s="443"/>
      <c r="C22" s="193">
        <v>2560</v>
      </c>
      <c r="D22" s="114" t="s">
        <v>232</v>
      </c>
      <c r="E22" s="158">
        <v>168</v>
      </c>
      <c r="F22" s="408">
        <v>2078</v>
      </c>
    </row>
    <row r="23" spans="1:7" s="2" customFormat="1" ht="53.25" customHeight="1">
      <c r="A23" s="439" t="s">
        <v>283</v>
      </c>
      <c r="B23" s="439"/>
      <c r="C23" s="439"/>
      <c r="D23" s="439"/>
      <c r="E23" s="439"/>
      <c r="F23" s="439"/>
      <c r="G23" s="1"/>
    </row>
    <row r="24" spans="1:7" s="16" customFormat="1" ht="43.5" customHeight="1">
      <c r="A24" s="439" t="s">
        <v>284</v>
      </c>
      <c r="B24" s="439"/>
      <c r="C24" s="439"/>
      <c r="D24" s="439"/>
      <c r="E24" s="439"/>
      <c r="F24" s="439"/>
      <c r="G24" s="15"/>
    </row>
    <row r="25" spans="1:7" ht="12.95" customHeight="1">
      <c r="B25" s="501"/>
      <c r="C25" s="501"/>
      <c r="D25" s="501"/>
      <c r="E25" s="501"/>
      <c r="F25" s="501"/>
    </row>
    <row r="26" spans="1:7" s="8" customFormat="1" ht="19.149999999999999" customHeight="1">
      <c r="G26" s="9"/>
    </row>
    <row r="27" spans="1:7" ht="19.149999999999999" customHeight="1">
      <c r="C27" s="8"/>
      <c r="D27" s="8"/>
      <c r="E27" s="8"/>
      <c r="F27" s="8"/>
    </row>
    <row r="28" spans="1:7" ht="19.149999999999999" customHeight="1">
      <c r="C28" s="8"/>
      <c r="D28" s="8"/>
      <c r="E28" s="8"/>
      <c r="F28" s="8"/>
    </row>
    <row r="29" spans="1:7">
      <c r="C29" s="149"/>
    </row>
  </sheetData>
  <mergeCells count="23">
    <mergeCell ref="B25:F25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B1:F1"/>
    <mergeCell ref="B2:F2"/>
    <mergeCell ref="A23:F23"/>
    <mergeCell ref="A24:F24"/>
    <mergeCell ref="A21:B21"/>
    <mergeCell ref="A22:B22"/>
    <mergeCell ref="A8:B8"/>
    <mergeCell ref="A4:B4"/>
    <mergeCell ref="A7:B7"/>
    <mergeCell ref="A6:B6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80"/>
  <sheetViews>
    <sheetView zoomScale="75" zoomScaleNormal="75" workbookViewId="0"/>
  </sheetViews>
  <sheetFormatPr defaultColWidth="12.28515625" defaultRowHeight="12.75"/>
  <cols>
    <col min="1" max="1" width="15" style="2" customWidth="1"/>
    <col min="2" max="2" width="9.140625" style="2" customWidth="1"/>
    <col min="3" max="6" width="12.28515625" style="2" customWidth="1"/>
    <col min="7" max="7" width="14.5703125" style="25" customWidth="1"/>
    <col min="8" max="8" width="12.28515625" style="1" customWidth="1"/>
    <col min="9" max="16384" width="12.28515625" style="2"/>
  </cols>
  <sheetData>
    <row r="1" spans="1:15" s="6" customFormat="1" ht="15" customHeight="1">
      <c r="A1" s="6" t="s">
        <v>208</v>
      </c>
      <c r="B1" s="456" t="s">
        <v>236</v>
      </c>
      <c r="C1" s="456"/>
      <c r="D1" s="456"/>
      <c r="E1" s="456"/>
      <c r="F1" s="456"/>
      <c r="G1" s="456"/>
      <c r="H1" s="7"/>
    </row>
    <row r="2" spans="1:15" s="6" customFormat="1" ht="15" customHeight="1">
      <c r="B2" s="457" t="s">
        <v>4</v>
      </c>
      <c r="C2" s="457"/>
      <c r="D2" s="457"/>
      <c r="E2" s="457"/>
      <c r="G2" s="12"/>
      <c r="H2" s="7"/>
    </row>
    <row r="3" spans="1:15" s="6" customFormat="1" ht="18.95" customHeight="1">
      <c r="B3" s="415" t="s">
        <v>237</v>
      </c>
      <c r="C3" s="415"/>
      <c r="D3" s="415"/>
      <c r="E3" s="415"/>
      <c r="F3" s="415"/>
      <c r="G3" s="100"/>
      <c r="H3" s="7"/>
    </row>
    <row r="4" spans="1:15" s="6" customFormat="1" ht="15" customHeight="1">
      <c r="B4" s="458" t="s">
        <v>5</v>
      </c>
      <c r="C4" s="458"/>
      <c r="D4" s="458"/>
      <c r="E4" s="458"/>
      <c r="G4" s="12"/>
      <c r="H4" s="7"/>
    </row>
    <row r="5" spans="1:15" s="6" customFormat="1" ht="15" customHeight="1" thickBot="1">
      <c r="B5" s="7"/>
      <c r="C5" s="7"/>
      <c r="D5" s="7"/>
      <c r="E5" s="7"/>
      <c r="F5" s="7"/>
      <c r="G5" s="179"/>
      <c r="H5" s="7"/>
    </row>
    <row r="6" spans="1:15" s="11" customFormat="1" ht="81.75" customHeight="1">
      <c r="A6" s="444" t="s">
        <v>0</v>
      </c>
      <c r="B6" s="444"/>
      <c r="C6" s="448" t="s">
        <v>6</v>
      </c>
      <c r="D6" s="440" t="s">
        <v>235</v>
      </c>
      <c r="E6" s="419" t="s">
        <v>7</v>
      </c>
      <c r="F6" s="419" t="s">
        <v>8</v>
      </c>
      <c r="G6" s="450" t="s">
        <v>47</v>
      </c>
      <c r="H6" s="10"/>
    </row>
    <row r="7" spans="1:15" s="11" customFormat="1" ht="76.5" customHeight="1" thickBot="1">
      <c r="A7" s="445"/>
      <c r="B7" s="445"/>
      <c r="C7" s="449"/>
      <c r="D7" s="441"/>
      <c r="E7" s="452" t="s">
        <v>9</v>
      </c>
      <c r="F7" s="453"/>
      <c r="G7" s="451"/>
      <c r="H7" s="10"/>
    </row>
    <row r="8" spans="1:15" s="11" customFormat="1" ht="21.95" customHeight="1">
      <c r="A8" s="422" t="s">
        <v>144</v>
      </c>
      <c r="B8" s="178" t="s">
        <v>145</v>
      </c>
      <c r="C8" s="281">
        <v>5329</v>
      </c>
      <c r="D8" s="268">
        <v>2571</v>
      </c>
      <c r="E8" s="268">
        <v>3399</v>
      </c>
      <c r="F8" s="268">
        <v>105</v>
      </c>
      <c r="G8" s="269">
        <v>19.100000000000001</v>
      </c>
      <c r="H8" s="10"/>
      <c r="I8" s="10"/>
      <c r="M8" s="28"/>
      <c r="N8" s="29"/>
      <c r="O8" s="13"/>
    </row>
    <row r="9" spans="1:15" s="11" customFormat="1" ht="14.1" customHeight="1">
      <c r="A9" s="446" t="s">
        <v>146</v>
      </c>
      <c r="B9" s="447"/>
      <c r="C9" s="270"/>
      <c r="D9" s="271"/>
      <c r="E9" s="271"/>
      <c r="F9" s="271"/>
      <c r="G9" s="272"/>
      <c r="H9" s="10"/>
      <c r="I9" s="10"/>
      <c r="M9" s="28"/>
      <c r="N9" s="29"/>
      <c r="O9" s="13"/>
    </row>
    <row r="10" spans="1:15" s="6" customFormat="1" ht="23.1" customHeight="1">
      <c r="A10" s="442" t="s">
        <v>128</v>
      </c>
      <c r="B10" s="443"/>
      <c r="C10" s="257">
        <v>392</v>
      </c>
      <c r="D10" s="273">
        <v>2004</v>
      </c>
      <c r="E10" s="273">
        <v>4103</v>
      </c>
      <c r="F10" s="273">
        <v>111</v>
      </c>
      <c r="G10" s="274">
        <v>18.7</v>
      </c>
      <c r="H10" s="7"/>
      <c r="I10" s="27"/>
    </row>
    <row r="11" spans="1:15" s="6" customFormat="1" ht="23.1" customHeight="1">
      <c r="A11" s="442" t="s">
        <v>129</v>
      </c>
      <c r="B11" s="443"/>
      <c r="C11" s="257">
        <v>265</v>
      </c>
      <c r="D11" s="273">
        <v>2743</v>
      </c>
      <c r="E11" s="273">
        <v>3474</v>
      </c>
      <c r="F11" s="273">
        <v>97</v>
      </c>
      <c r="G11" s="274">
        <v>19</v>
      </c>
      <c r="H11" s="7"/>
      <c r="I11" s="27"/>
      <c r="M11" s="28"/>
      <c r="N11" s="29"/>
      <c r="O11" s="13"/>
    </row>
    <row r="12" spans="1:15" s="6" customFormat="1" ht="23.1" customHeight="1">
      <c r="A12" s="442" t="s">
        <v>130</v>
      </c>
      <c r="B12" s="443"/>
      <c r="C12" s="257">
        <v>443</v>
      </c>
      <c r="D12" s="273">
        <v>2081</v>
      </c>
      <c r="E12" s="273">
        <v>2771</v>
      </c>
      <c r="F12" s="273">
        <v>126</v>
      </c>
      <c r="G12" s="274">
        <v>19.399999999999999</v>
      </c>
      <c r="H12" s="7"/>
      <c r="M12" s="28"/>
      <c r="N12" s="29"/>
      <c r="O12" s="13"/>
    </row>
    <row r="13" spans="1:15" s="6" customFormat="1" ht="23.1" customHeight="1">
      <c r="A13" s="442" t="s">
        <v>131</v>
      </c>
      <c r="B13" s="443"/>
      <c r="C13" s="257">
        <v>171</v>
      </c>
      <c r="D13" s="273">
        <v>1931</v>
      </c>
      <c r="E13" s="273">
        <v>3647</v>
      </c>
      <c r="F13" s="273">
        <v>96</v>
      </c>
      <c r="G13" s="274">
        <v>19.399999999999999</v>
      </c>
      <c r="H13" s="7"/>
      <c r="M13" s="28"/>
      <c r="N13" s="29"/>
      <c r="O13" s="13"/>
    </row>
    <row r="14" spans="1:15" s="6" customFormat="1" ht="23.1" customHeight="1">
      <c r="A14" s="442" t="s">
        <v>132</v>
      </c>
      <c r="B14" s="443"/>
      <c r="C14" s="257">
        <v>351</v>
      </c>
      <c r="D14" s="273">
        <v>2523</v>
      </c>
      <c r="E14" s="273">
        <v>3795</v>
      </c>
      <c r="F14" s="273">
        <v>102</v>
      </c>
      <c r="G14" s="274">
        <v>19.100000000000001</v>
      </c>
      <c r="H14" s="7"/>
      <c r="M14" s="28"/>
      <c r="N14" s="29"/>
      <c r="O14" s="13"/>
    </row>
    <row r="15" spans="1:15" s="6" customFormat="1" ht="23.1" customHeight="1">
      <c r="A15" s="442" t="s">
        <v>133</v>
      </c>
      <c r="B15" s="443"/>
      <c r="C15" s="257">
        <v>537</v>
      </c>
      <c r="D15" s="273">
        <v>3130</v>
      </c>
      <c r="E15" s="273">
        <v>3171</v>
      </c>
      <c r="F15" s="273">
        <v>114</v>
      </c>
      <c r="G15" s="274">
        <v>17.5</v>
      </c>
      <c r="H15" s="7"/>
      <c r="M15" s="28"/>
      <c r="N15" s="29"/>
      <c r="O15" s="13"/>
    </row>
    <row r="16" spans="1:15" s="6" customFormat="1" ht="23.1" customHeight="1">
      <c r="A16" s="442" t="s">
        <v>134</v>
      </c>
      <c r="B16" s="443"/>
      <c r="C16" s="257">
        <v>567</v>
      </c>
      <c r="D16" s="273">
        <v>3137</v>
      </c>
      <c r="E16" s="273">
        <v>3137</v>
      </c>
      <c r="F16" s="273">
        <v>98</v>
      </c>
      <c r="G16" s="274">
        <v>18</v>
      </c>
      <c r="H16" s="7"/>
      <c r="M16" s="28"/>
      <c r="N16" s="29"/>
      <c r="O16" s="13"/>
    </row>
    <row r="17" spans="1:15" s="6" customFormat="1" ht="23.1" customHeight="1">
      <c r="A17" s="442" t="s">
        <v>135</v>
      </c>
      <c r="B17" s="443"/>
      <c r="C17" s="257">
        <v>240</v>
      </c>
      <c r="D17" s="273">
        <v>1944</v>
      </c>
      <c r="E17" s="273">
        <v>3887</v>
      </c>
      <c r="F17" s="273">
        <v>97</v>
      </c>
      <c r="G17" s="274">
        <v>17.8</v>
      </c>
      <c r="H17" s="7"/>
      <c r="M17" s="28"/>
      <c r="N17" s="29"/>
      <c r="O17" s="13"/>
    </row>
    <row r="18" spans="1:15" s="6" customFormat="1" ht="23.1" customHeight="1">
      <c r="A18" s="442" t="s">
        <v>136</v>
      </c>
      <c r="B18" s="443"/>
      <c r="C18" s="257">
        <v>556</v>
      </c>
      <c r="D18" s="273">
        <v>2095</v>
      </c>
      <c r="E18" s="273">
        <v>4033</v>
      </c>
      <c r="F18" s="273">
        <v>114</v>
      </c>
      <c r="G18" s="274">
        <v>19.899999999999999</v>
      </c>
      <c r="H18" s="7"/>
      <c r="M18" s="28"/>
      <c r="N18" s="29"/>
      <c r="O18" s="13"/>
    </row>
    <row r="19" spans="1:15" s="6" customFormat="1" ht="23.1" customHeight="1">
      <c r="A19" s="442" t="s">
        <v>137</v>
      </c>
      <c r="B19" s="443"/>
      <c r="C19" s="257">
        <v>169</v>
      </c>
      <c r="D19" s="273">
        <v>2479</v>
      </c>
      <c r="E19" s="273">
        <v>3985</v>
      </c>
      <c r="F19" s="273">
        <v>80</v>
      </c>
      <c r="G19" s="274">
        <v>21.9</v>
      </c>
      <c r="H19" s="7"/>
      <c r="M19" s="28"/>
      <c r="N19" s="29"/>
      <c r="O19" s="13"/>
    </row>
    <row r="20" spans="1:15" s="6" customFormat="1" ht="23.1" customHeight="1">
      <c r="A20" s="442" t="s">
        <v>138</v>
      </c>
      <c r="B20" s="443"/>
      <c r="C20" s="257">
        <v>192</v>
      </c>
      <c r="D20" s="273">
        <v>3274</v>
      </c>
      <c r="E20" s="273">
        <v>2593</v>
      </c>
      <c r="F20" s="273">
        <v>89</v>
      </c>
      <c r="G20" s="274">
        <v>19.2</v>
      </c>
      <c r="H20" s="7"/>
      <c r="M20" s="28"/>
      <c r="N20" s="29"/>
      <c r="O20" s="13"/>
    </row>
    <row r="21" spans="1:15" s="6" customFormat="1" ht="23.1" customHeight="1">
      <c r="A21" s="442" t="s">
        <v>139</v>
      </c>
      <c r="B21" s="443"/>
      <c r="C21" s="257">
        <v>336</v>
      </c>
      <c r="D21" s="273">
        <v>3032</v>
      </c>
      <c r="E21" s="273">
        <v>3616</v>
      </c>
      <c r="F21" s="273">
        <v>136</v>
      </c>
      <c r="G21" s="274">
        <v>19.899999999999999</v>
      </c>
      <c r="H21" s="7"/>
      <c r="M21" s="28"/>
      <c r="N21" s="29"/>
      <c r="O21" s="13"/>
    </row>
    <row r="22" spans="1:15" s="6" customFormat="1" ht="23.1" customHeight="1">
      <c r="A22" s="442" t="s">
        <v>140</v>
      </c>
      <c r="B22" s="443"/>
      <c r="C22" s="257">
        <v>202</v>
      </c>
      <c r="D22" s="273">
        <v>3314</v>
      </c>
      <c r="E22" s="273">
        <v>3113</v>
      </c>
      <c r="F22" s="273">
        <v>91</v>
      </c>
      <c r="G22" s="274">
        <v>19.2</v>
      </c>
      <c r="H22" s="7"/>
      <c r="M22" s="28"/>
      <c r="N22" s="29"/>
      <c r="O22" s="13"/>
    </row>
    <row r="23" spans="1:15" s="6" customFormat="1" ht="23.1" customHeight="1">
      <c r="A23" s="442" t="s">
        <v>141</v>
      </c>
      <c r="B23" s="443"/>
      <c r="C23" s="257">
        <v>214</v>
      </c>
      <c r="D23" s="273">
        <v>2184</v>
      </c>
      <c r="E23" s="273">
        <v>3092</v>
      </c>
      <c r="F23" s="273">
        <v>84</v>
      </c>
      <c r="G23" s="274">
        <v>22</v>
      </c>
      <c r="H23" s="7"/>
      <c r="M23" s="28"/>
      <c r="N23" s="29"/>
      <c r="O23" s="13"/>
    </row>
    <row r="24" spans="1:15" s="6" customFormat="1" ht="23.1" customHeight="1">
      <c r="A24" s="442" t="s">
        <v>142</v>
      </c>
      <c r="B24" s="443"/>
      <c r="C24" s="257">
        <v>458</v>
      </c>
      <c r="D24" s="273">
        <v>3018</v>
      </c>
      <c r="E24" s="273">
        <v>3292</v>
      </c>
      <c r="F24" s="273">
        <v>106</v>
      </c>
      <c r="G24" s="274">
        <v>19.7</v>
      </c>
      <c r="H24" s="7"/>
      <c r="M24" s="28"/>
      <c r="N24" s="29"/>
      <c r="O24" s="13"/>
    </row>
    <row r="25" spans="1:15" s="6" customFormat="1" ht="23.1" customHeight="1">
      <c r="A25" s="442" t="s">
        <v>143</v>
      </c>
      <c r="B25" s="443"/>
      <c r="C25" s="257">
        <v>236</v>
      </c>
      <c r="D25" s="273">
        <v>1880</v>
      </c>
      <c r="E25" s="273">
        <v>3675</v>
      </c>
      <c r="F25" s="273">
        <v>87</v>
      </c>
      <c r="G25" s="274">
        <v>19.3</v>
      </c>
      <c r="H25" s="7"/>
      <c r="M25" s="28"/>
      <c r="N25" s="29"/>
      <c r="O25" s="13"/>
    </row>
    <row r="26" spans="1:15" s="142" customFormat="1" ht="34.5" customHeight="1">
      <c r="A26" s="439" t="s">
        <v>112</v>
      </c>
      <c r="B26" s="439"/>
      <c r="C26" s="439"/>
      <c r="D26" s="439"/>
      <c r="E26" s="439"/>
      <c r="F26" s="439"/>
      <c r="G26" s="439"/>
      <c r="H26" s="20"/>
      <c r="I26" s="21"/>
      <c r="J26" s="21"/>
      <c r="K26" s="21"/>
      <c r="L26" s="21"/>
      <c r="M26" s="21"/>
      <c r="N26" s="21"/>
      <c r="O26" s="21"/>
    </row>
    <row r="27" spans="1:15" s="142" customFormat="1" ht="35.25" customHeight="1">
      <c r="A27" s="439" t="s">
        <v>113</v>
      </c>
      <c r="B27" s="439"/>
      <c r="C27" s="439"/>
      <c r="D27" s="439"/>
      <c r="E27" s="439"/>
      <c r="F27" s="439"/>
      <c r="G27" s="439"/>
      <c r="H27" s="33"/>
      <c r="I27" s="31"/>
      <c r="J27" s="31"/>
      <c r="K27" s="31"/>
      <c r="L27" s="31"/>
      <c r="M27" s="31"/>
      <c r="N27" s="31"/>
      <c r="O27" s="31"/>
    </row>
    <row r="28" spans="1:15">
      <c r="C28" s="32"/>
      <c r="D28" s="32"/>
      <c r="E28" s="32"/>
      <c r="F28" s="32"/>
      <c r="G28" s="32"/>
    </row>
    <row r="29" spans="1:15">
      <c r="C29" s="31"/>
      <c r="D29" s="31"/>
      <c r="E29" s="31"/>
      <c r="F29" s="31"/>
      <c r="G29" s="31"/>
    </row>
    <row r="36" spans="3:6" ht="15.75">
      <c r="C36" s="171"/>
      <c r="D36" s="171"/>
    </row>
    <row r="37" spans="3:6" ht="15.75">
      <c r="C37" s="171"/>
      <c r="D37" s="171"/>
    </row>
    <row r="46" spans="3:6">
      <c r="F46" s="1"/>
    </row>
    <row r="47" spans="3:6">
      <c r="F47" s="1"/>
    </row>
    <row r="48" spans="3:6">
      <c r="F48" s="1"/>
    </row>
    <row r="49" spans="6:6">
      <c r="F49" s="1"/>
    </row>
    <row r="50" spans="6:6">
      <c r="F50" s="1"/>
    </row>
    <row r="51" spans="6:6">
      <c r="F51" s="1"/>
    </row>
    <row r="52" spans="6:6">
      <c r="F52" s="1"/>
    </row>
    <row r="53" spans="6:6">
      <c r="F53" s="1"/>
    </row>
    <row r="54" spans="6:6">
      <c r="F54" s="1"/>
    </row>
    <row r="55" spans="6:6">
      <c r="F55" s="1"/>
    </row>
    <row r="56" spans="6:6">
      <c r="F56" s="1"/>
    </row>
    <row r="57" spans="6:6">
      <c r="F57" s="1"/>
    </row>
    <row r="58" spans="6:6">
      <c r="F58" s="1"/>
    </row>
    <row r="59" spans="6:6">
      <c r="F59" s="1"/>
    </row>
    <row r="60" spans="6:6">
      <c r="F60" s="1"/>
    </row>
    <row r="61" spans="6:6">
      <c r="F61" s="1"/>
    </row>
    <row r="62" spans="6:6">
      <c r="F62" s="1"/>
    </row>
    <row r="63" spans="6:6">
      <c r="F63" s="1"/>
    </row>
    <row r="64" spans="6:6">
      <c r="F64" s="1"/>
    </row>
    <row r="65" spans="6:6">
      <c r="F65" s="1"/>
    </row>
    <row r="66" spans="6:6">
      <c r="F66" s="1"/>
    </row>
    <row r="67" spans="6:6">
      <c r="F67" s="1"/>
    </row>
    <row r="68" spans="6:6">
      <c r="F68" s="1"/>
    </row>
    <row r="69" spans="6:6">
      <c r="F69" s="1"/>
    </row>
    <row r="70" spans="6:6">
      <c r="F70" s="1"/>
    </row>
    <row r="71" spans="6:6">
      <c r="F71" s="1"/>
    </row>
    <row r="72" spans="6:6">
      <c r="F72" s="1"/>
    </row>
    <row r="73" spans="6:6">
      <c r="F73" s="1"/>
    </row>
    <row r="74" spans="6:6">
      <c r="F74" s="1"/>
    </row>
    <row r="75" spans="6:6">
      <c r="F75" s="1"/>
    </row>
    <row r="76" spans="6:6">
      <c r="F76" s="1"/>
    </row>
    <row r="77" spans="6:6">
      <c r="F77" s="1"/>
    </row>
    <row r="78" spans="6:6">
      <c r="F78" s="1"/>
    </row>
    <row r="79" spans="6:6">
      <c r="F79" s="1"/>
    </row>
    <row r="80" spans="6:6">
      <c r="F80" s="1"/>
    </row>
    <row r="81" spans="6:6">
      <c r="F81" s="1"/>
    </row>
    <row r="82" spans="6:6">
      <c r="F82" s="1"/>
    </row>
    <row r="83" spans="6:6">
      <c r="F83" s="1"/>
    </row>
    <row r="84" spans="6:6">
      <c r="F84" s="1"/>
    </row>
    <row r="85" spans="6:6">
      <c r="F85" s="1"/>
    </row>
    <row r="86" spans="6:6">
      <c r="F86" s="1"/>
    </row>
    <row r="87" spans="6:6">
      <c r="F87" s="1"/>
    </row>
    <row r="88" spans="6:6">
      <c r="F88" s="1"/>
    </row>
    <row r="89" spans="6:6">
      <c r="F89" s="1"/>
    </row>
    <row r="90" spans="6:6">
      <c r="F90" s="1"/>
    </row>
    <row r="91" spans="6:6">
      <c r="F91" s="1"/>
    </row>
    <row r="92" spans="6:6">
      <c r="F92" s="1"/>
    </row>
    <row r="93" spans="6:6">
      <c r="F93" s="1"/>
    </row>
    <row r="94" spans="6:6">
      <c r="F94" s="1"/>
    </row>
    <row r="95" spans="6:6">
      <c r="F95" s="1"/>
    </row>
    <row r="96" spans="6:6">
      <c r="F96" s="1"/>
    </row>
    <row r="97" spans="6:6">
      <c r="F97" s="1"/>
    </row>
    <row r="98" spans="6:6">
      <c r="F98" s="1"/>
    </row>
    <row r="99" spans="6:6">
      <c r="F99" s="1"/>
    </row>
    <row r="100" spans="6:6">
      <c r="F100" s="1"/>
    </row>
    <row r="101" spans="6:6">
      <c r="F101" s="1"/>
    </row>
    <row r="102" spans="6:6">
      <c r="F102" s="1"/>
    </row>
    <row r="103" spans="6:6">
      <c r="F103" s="1"/>
    </row>
    <row r="104" spans="6:6">
      <c r="F104" s="1"/>
    </row>
    <row r="105" spans="6:6">
      <c r="F105" s="1"/>
    </row>
    <row r="106" spans="6:6">
      <c r="F106" s="1"/>
    </row>
    <row r="107" spans="6:6">
      <c r="F107" s="1"/>
    </row>
    <row r="108" spans="6:6">
      <c r="F108" s="1"/>
    </row>
    <row r="109" spans="6:6">
      <c r="F109" s="1"/>
    </row>
    <row r="110" spans="6:6">
      <c r="F110" s="1"/>
    </row>
    <row r="111" spans="6:6">
      <c r="F111" s="1"/>
    </row>
    <row r="112" spans="6:6">
      <c r="F112" s="1"/>
    </row>
    <row r="113" spans="6:6">
      <c r="F113" s="1"/>
    </row>
    <row r="114" spans="6:6">
      <c r="F114" s="1"/>
    </row>
    <row r="115" spans="6:6">
      <c r="F115" s="1"/>
    </row>
    <row r="116" spans="6:6">
      <c r="F116" s="1"/>
    </row>
    <row r="117" spans="6:6">
      <c r="F117" s="1"/>
    </row>
    <row r="118" spans="6:6">
      <c r="F118" s="1"/>
    </row>
    <row r="119" spans="6:6">
      <c r="F119" s="1"/>
    </row>
    <row r="120" spans="6:6">
      <c r="F120" s="1"/>
    </row>
    <row r="121" spans="6:6">
      <c r="F121" s="1"/>
    </row>
    <row r="122" spans="6:6">
      <c r="F122" s="1"/>
    </row>
    <row r="123" spans="6:6">
      <c r="F123" s="1"/>
    </row>
    <row r="124" spans="6:6">
      <c r="F124" s="1"/>
    </row>
    <row r="125" spans="6:6">
      <c r="F125" s="1"/>
    </row>
    <row r="126" spans="6:6">
      <c r="F126" s="1"/>
    </row>
    <row r="127" spans="6:6">
      <c r="F127" s="1"/>
    </row>
    <row r="128" spans="6:6">
      <c r="F128" s="1"/>
    </row>
    <row r="129" spans="6:6">
      <c r="F129" s="1"/>
    </row>
    <row r="130" spans="6:6">
      <c r="F130" s="1"/>
    </row>
    <row r="131" spans="6:6">
      <c r="F131" s="1"/>
    </row>
    <row r="132" spans="6:6">
      <c r="F132" s="1"/>
    </row>
    <row r="133" spans="6:6">
      <c r="F133" s="1"/>
    </row>
    <row r="134" spans="6:6">
      <c r="F134" s="1"/>
    </row>
    <row r="135" spans="6:6">
      <c r="F135" s="1"/>
    </row>
    <row r="136" spans="6:6">
      <c r="F136" s="1"/>
    </row>
    <row r="137" spans="6:6">
      <c r="F137" s="1"/>
    </row>
    <row r="138" spans="6:6">
      <c r="F138" s="1"/>
    </row>
    <row r="139" spans="6:6">
      <c r="F139" s="1"/>
    </row>
    <row r="140" spans="6:6">
      <c r="F140" s="1"/>
    </row>
    <row r="141" spans="6:6">
      <c r="F141" s="1"/>
    </row>
    <row r="142" spans="6:6">
      <c r="F142" s="1"/>
    </row>
    <row r="143" spans="6:6">
      <c r="F143" s="1"/>
    </row>
    <row r="144" spans="6:6">
      <c r="F144" s="1"/>
    </row>
    <row r="145" spans="6:6">
      <c r="F145" s="1"/>
    </row>
    <row r="146" spans="6:6">
      <c r="F146" s="1"/>
    </row>
    <row r="147" spans="6:6">
      <c r="F147" s="1"/>
    </row>
    <row r="148" spans="6:6">
      <c r="F148" s="1"/>
    </row>
    <row r="149" spans="6:6">
      <c r="F149" s="1"/>
    </row>
    <row r="150" spans="6:6">
      <c r="F150" s="1"/>
    </row>
    <row r="151" spans="6:6">
      <c r="F151" s="1"/>
    </row>
    <row r="152" spans="6:6">
      <c r="F152" s="1"/>
    </row>
    <row r="153" spans="6:6">
      <c r="F153" s="1"/>
    </row>
    <row r="154" spans="6:6">
      <c r="F154" s="1"/>
    </row>
    <row r="155" spans="6:6">
      <c r="F155" s="1"/>
    </row>
    <row r="156" spans="6:6">
      <c r="F156" s="1"/>
    </row>
    <row r="157" spans="6:6">
      <c r="F157" s="1"/>
    </row>
    <row r="158" spans="6:6">
      <c r="F158" s="1"/>
    </row>
    <row r="159" spans="6:6">
      <c r="F159" s="1"/>
    </row>
    <row r="160" spans="6:6">
      <c r="F160" s="1"/>
    </row>
    <row r="161" spans="6:6">
      <c r="F161" s="1"/>
    </row>
    <row r="162" spans="6:6">
      <c r="F162" s="1"/>
    </row>
    <row r="163" spans="6:6">
      <c r="F163" s="1"/>
    </row>
    <row r="164" spans="6:6">
      <c r="F164" s="1"/>
    </row>
    <row r="165" spans="6:6">
      <c r="F165" s="1"/>
    </row>
    <row r="166" spans="6:6">
      <c r="F166" s="1"/>
    </row>
    <row r="167" spans="6:6">
      <c r="F167" s="1"/>
    </row>
    <row r="168" spans="6:6">
      <c r="F168" s="1"/>
    </row>
    <row r="169" spans="6:6">
      <c r="F169" s="1"/>
    </row>
    <row r="170" spans="6:6">
      <c r="F170" s="1"/>
    </row>
    <row r="171" spans="6:6">
      <c r="F171" s="1"/>
    </row>
    <row r="172" spans="6:6">
      <c r="F172" s="1"/>
    </row>
    <row r="173" spans="6:6">
      <c r="F173" s="1"/>
    </row>
    <row r="174" spans="6:6">
      <c r="F174" s="1"/>
    </row>
    <row r="175" spans="6:6">
      <c r="F175" s="1"/>
    </row>
    <row r="176" spans="6:6">
      <c r="F176" s="1"/>
    </row>
    <row r="177" spans="6:6">
      <c r="F177" s="1"/>
    </row>
    <row r="178" spans="6:6">
      <c r="F178" s="1"/>
    </row>
    <row r="179" spans="6:6">
      <c r="F179" s="1"/>
    </row>
    <row r="180" spans="6:6">
      <c r="F180" s="1"/>
    </row>
  </sheetData>
  <mergeCells count="27">
    <mergeCell ref="B2:E2"/>
    <mergeCell ref="B4:E4"/>
    <mergeCell ref="A6:B7"/>
    <mergeCell ref="C6:C7"/>
    <mergeCell ref="D6:D7"/>
    <mergeCell ref="A13:B13"/>
    <mergeCell ref="A14:B14"/>
    <mergeCell ref="B1:G1"/>
    <mergeCell ref="A26:G26"/>
    <mergeCell ref="A15:B15"/>
    <mergeCell ref="A16:B16"/>
    <mergeCell ref="A17:B17"/>
    <mergeCell ref="A18:B18"/>
    <mergeCell ref="A19:B19"/>
    <mergeCell ref="A20:B20"/>
    <mergeCell ref="G6:G7"/>
    <mergeCell ref="E7:F7"/>
    <mergeCell ref="A10:B10"/>
    <mergeCell ref="A11:B11"/>
    <mergeCell ref="A9:B9"/>
    <mergeCell ref="A12:B12"/>
    <mergeCell ref="A27:G27"/>
    <mergeCell ref="A21:B21"/>
    <mergeCell ref="A22:B22"/>
    <mergeCell ref="A23:B23"/>
    <mergeCell ref="A24:B24"/>
    <mergeCell ref="A25:B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2"/>
  <sheetViews>
    <sheetView zoomScale="75" zoomScaleNormal="75" workbookViewId="0"/>
  </sheetViews>
  <sheetFormatPr defaultColWidth="12.7109375" defaultRowHeight="15"/>
  <cols>
    <col min="1" max="1" width="13.5703125" style="36" customWidth="1"/>
    <col min="2" max="2" width="9" style="36" customWidth="1"/>
    <col min="3" max="8" width="9.85546875" style="36" customWidth="1"/>
    <col min="9" max="9" width="12.7109375" style="36" customWidth="1"/>
    <col min="10" max="16384" width="12.7109375" style="36"/>
  </cols>
  <sheetData>
    <row r="1" spans="1:13" ht="46.5" customHeight="1">
      <c r="A1" s="180" t="s">
        <v>209</v>
      </c>
      <c r="B1" s="460" t="s">
        <v>238</v>
      </c>
      <c r="C1" s="461"/>
      <c r="D1" s="461"/>
      <c r="E1" s="461"/>
      <c r="F1" s="461"/>
      <c r="G1" s="461"/>
      <c r="H1" s="461"/>
    </row>
    <row r="2" spans="1:13" ht="15" customHeight="1">
      <c r="B2" s="462" t="s">
        <v>4</v>
      </c>
      <c r="C2" s="462"/>
      <c r="D2" s="462"/>
      <c r="E2" s="462"/>
      <c r="F2" s="462"/>
      <c r="G2" s="462"/>
      <c r="H2" s="462"/>
    </row>
    <row r="3" spans="1:13" ht="34.5" customHeight="1">
      <c r="B3" s="463" t="s">
        <v>239</v>
      </c>
      <c r="C3" s="459"/>
      <c r="D3" s="459"/>
      <c r="E3" s="459"/>
      <c r="F3" s="459"/>
      <c r="G3" s="459"/>
      <c r="H3" s="459"/>
    </row>
    <row r="4" spans="1:13" ht="15" customHeight="1">
      <c r="B4" s="459" t="s">
        <v>5</v>
      </c>
      <c r="C4" s="459"/>
      <c r="D4" s="459"/>
      <c r="E4" s="459"/>
      <c r="F4" s="459"/>
      <c r="G4" s="459"/>
      <c r="H4" s="459"/>
      <c r="I4" s="37"/>
      <c r="J4" s="37"/>
      <c r="K4" s="37"/>
      <c r="L4" s="37"/>
      <c r="M4" s="37"/>
    </row>
    <row r="5" spans="1:13" ht="15" customHeight="1" thickBot="1"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</row>
    <row r="6" spans="1:13" s="39" customFormat="1" ht="68.25" customHeight="1">
      <c r="A6" s="464" t="s">
        <v>10</v>
      </c>
      <c r="B6" s="464"/>
      <c r="C6" s="466" t="s">
        <v>11</v>
      </c>
      <c r="D6" s="467"/>
      <c r="E6" s="468"/>
      <c r="F6" s="469" t="s">
        <v>147</v>
      </c>
      <c r="G6" s="467"/>
      <c r="H6" s="467"/>
      <c r="I6" s="38"/>
      <c r="J6" s="38"/>
      <c r="K6" s="38"/>
      <c r="L6" s="38"/>
      <c r="M6" s="38"/>
    </row>
    <row r="7" spans="1:13" s="39" customFormat="1" ht="99.75" customHeight="1" thickBot="1">
      <c r="A7" s="465"/>
      <c r="B7" s="465"/>
      <c r="C7" s="183" t="s">
        <v>12</v>
      </c>
      <c r="D7" s="181" t="s">
        <v>13</v>
      </c>
      <c r="E7" s="181" t="s">
        <v>14</v>
      </c>
      <c r="F7" s="181" t="s">
        <v>15</v>
      </c>
      <c r="G7" s="181" t="s">
        <v>13</v>
      </c>
      <c r="H7" s="182" t="s">
        <v>16</v>
      </c>
      <c r="I7" s="38"/>
      <c r="J7" s="38"/>
      <c r="K7" s="38"/>
      <c r="L7" s="38"/>
      <c r="M7" s="38"/>
    </row>
    <row r="8" spans="1:13" s="42" customFormat="1" ht="21.95" customHeight="1">
      <c r="A8" s="422" t="s">
        <v>144</v>
      </c>
      <c r="B8" s="178" t="s">
        <v>145</v>
      </c>
      <c r="C8" s="287">
        <v>1043</v>
      </c>
      <c r="D8" s="288">
        <v>406</v>
      </c>
      <c r="E8" s="288">
        <v>269</v>
      </c>
      <c r="F8" s="427">
        <v>82920.7</v>
      </c>
      <c r="G8" s="289">
        <v>7202.7</v>
      </c>
      <c r="H8" s="290">
        <v>12868.9</v>
      </c>
      <c r="I8" s="41"/>
      <c r="J8" s="41"/>
      <c r="K8" s="40"/>
      <c r="L8" s="40"/>
      <c r="M8" s="40"/>
    </row>
    <row r="9" spans="1:13" s="42" customFormat="1" ht="14.1" customHeight="1">
      <c r="A9" s="446" t="s">
        <v>146</v>
      </c>
      <c r="B9" s="447"/>
      <c r="C9" s="282"/>
      <c r="D9" s="283"/>
      <c r="E9" s="283"/>
      <c r="F9" s="283"/>
      <c r="G9" s="283"/>
      <c r="H9" s="284"/>
      <c r="I9" s="41"/>
      <c r="J9" s="41"/>
      <c r="K9" s="40"/>
      <c r="L9" s="40"/>
      <c r="M9" s="40"/>
    </row>
    <row r="10" spans="1:13" ht="20.100000000000001" customHeight="1">
      <c r="A10" s="442" t="s">
        <v>128</v>
      </c>
      <c r="B10" s="443"/>
      <c r="C10" s="214">
        <v>70</v>
      </c>
      <c r="D10" s="215">
        <v>30</v>
      </c>
      <c r="E10" s="215">
        <v>25</v>
      </c>
      <c r="F10" s="228">
        <v>5936</v>
      </c>
      <c r="G10" s="221">
        <v>1726.3</v>
      </c>
      <c r="H10" s="285">
        <v>1112.8</v>
      </c>
      <c r="I10" s="41"/>
      <c r="J10" s="41"/>
      <c r="K10" s="40"/>
      <c r="L10" s="40"/>
      <c r="M10" s="40"/>
    </row>
    <row r="11" spans="1:13" ht="20.100000000000001" customHeight="1">
      <c r="A11" s="442" t="s">
        <v>129</v>
      </c>
      <c r="B11" s="443"/>
      <c r="C11" s="214">
        <v>33</v>
      </c>
      <c r="D11" s="215">
        <v>15</v>
      </c>
      <c r="E11" s="215">
        <v>13</v>
      </c>
      <c r="F11" s="228">
        <v>3836.3</v>
      </c>
      <c r="G11" s="221">
        <v>135.6</v>
      </c>
      <c r="H11" s="285">
        <v>543.70000000000005</v>
      </c>
      <c r="I11" s="41"/>
      <c r="J11" s="41"/>
      <c r="K11" s="40"/>
      <c r="L11" s="40"/>
      <c r="M11" s="40"/>
    </row>
    <row r="12" spans="1:13" ht="20.100000000000001" customHeight="1">
      <c r="A12" s="442" t="s">
        <v>130</v>
      </c>
      <c r="B12" s="443"/>
      <c r="C12" s="214">
        <v>61</v>
      </c>
      <c r="D12" s="215">
        <v>23</v>
      </c>
      <c r="E12" s="215">
        <v>10</v>
      </c>
      <c r="F12" s="228">
        <v>5959</v>
      </c>
      <c r="G12" s="221">
        <v>206.1</v>
      </c>
      <c r="H12" s="285">
        <v>624.1</v>
      </c>
      <c r="I12" s="41"/>
      <c r="J12" s="41"/>
      <c r="K12" s="40"/>
      <c r="L12" s="40"/>
      <c r="M12" s="40"/>
    </row>
    <row r="13" spans="1:13" ht="20.100000000000001" customHeight="1">
      <c r="A13" s="442" t="s">
        <v>131</v>
      </c>
      <c r="B13" s="443"/>
      <c r="C13" s="214">
        <v>5</v>
      </c>
      <c r="D13" s="215">
        <v>11</v>
      </c>
      <c r="E13" s="215">
        <v>9</v>
      </c>
      <c r="F13" s="228">
        <v>634.4</v>
      </c>
      <c r="G13" s="221">
        <v>65</v>
      </c>
      <c r="H13" s="285">
        <v>440</v>
      </c>
      <c r="I13" s="41"/>
      <c r="J13" s="41"/>
      <c r="K13" s="40"/>
      <c r="L13" s="40"/>
      <c r="M13" s="40"/>
    </row>
    <row r="14" spans="1:13" ht="20.100000000000001" customHeight="1">
      <c r="A14" s="442" t="s">
        <v>132</v>
      </c>
      <c r="B14" s="443"/>
      <c r="C14" s="214">
        <v>120</v>
      </c>
      <c r="D14" s="215">
        <v>29</v>
      </c>
      <c r="E14" s="215">
        <v>21</v>
      </c>
      <c r="F14" s="228">
        <v>4230.2</v>
      </c>
      <c r="G14" s="221">
        <v>364.3</v>
      </c>
      <c r="H14" s="285">
        <v>1159.2</v>
      </c>
      <c r="I14" s="41"/>
      <c r="J14" s="41"/>
      <c r="K14" s="40"/>
      <c r="L14" s="40"/>
      <c r="M14" s="40"/>
    </row>
    <row r="15" spans="1:13" ht="20.100000000000001" customHeight="1">
      <c r="A15" s="442" t="s">
        <v>133</v>
      </c>
      <c r="B15" s="443"/>
      <c r="C15" s="214">
        <v>156</v>
      </c>
      <c r="D15" s="215">
        <v>46</v>
      </c>
      <c r="E15" s="215">
        <v>22</v>
      </c>
      <c r="F15" s="228">
        <v>11319.5</v>
      </c>
      <c r="G15" s="221">
        <v>984</v>
      </c>
      <c r="H15" s="285">
        <v>928.1</v>
      </c>
      <c r="I15" s="41"/>
      <c r="J15" s="41"/>
      <c r="K15" s="40"/>
      <c r="L15" s="40"/>
      <c r="M15" s="40"/>
    </row>
    <row r="16" spans="1:13" ht="20.100000000000001" customHeight="1">
      <c r="A16" s="442" t="s">
        <v>134</v>
      </c>
      <c r="B16" s="443"/>
      <c r="C16" s="286">
        <v>196</v>
      </c>
      <c r="D16" s="215">
        <v>57</v>
      </c>
      <c r="E16" s="215">
        <v>32</v>
      </c>
      <c r="F16" s="228">
        <v>24440.799999999999</v>
      </c>
      <c r="G16" s="221">
        <v>1074</v>
      </c>
      <c r="H16" s="285">
        <v>1327.9</v>
      </c>
      <c r="I16" s="41"/>
      <c r="J16" s="41"/>
      <c r="K16" s="40"/>
      <c r="L16" s="40"/>
      <c r="M16" s="40"/>
    </row>
    <row r="17" spans="1:13" ht="20.100000000000001" customHeight="1">
      <c r="A17" s="442" t="s">
        <v>135</v>
      </c>
      <c r="B17" s="443"/>
      <c r="C17" s="214">
        <v>22</v>
      </c>
      <c r="D17" s="215">
        <v>13</v>
      </c>
      <c r="E17" s="215">
        <v>5</v>
      </c>
      <c r="F17" s="228">
        <v>1298.5999999999999</v>
      </c>
      <c r="G17" s="221">
        <v>210.2</v>
      </c>
      <c r="H17" s="285">
        <v>378.5</v>
      </c>
      <c r="I17" s="41"/>
      <c r="J17" s="41"/>
      <c r="K17" s="40"/>
      <c r="L17" s="40"/>
      <c r="M17" s="40"/>
    </row>
    <row r="18" spans="1:13" ht="20.100000000000001" customHeight="1">
      <c r="A18" s="442" t="s">
        <v>136</v>
      </c>
      <c r="B18" s="443"/>
      <c r="C18" s="214">
        <v>13</v>
      </c>
      <c r="D18" s="215">
        <v>26</v>
      </c>
      <c r="E18" s="215">
        <v>21</v>
      </c>
      <c r="F18" s="228">
        <v>1518.1</v>
      </c>
      <c r="G18" s="221">
        <v>372.2</v>
      </c>
      <c r="H18" s="285">
        <v>1164.7</v>
      </c>
      <c r="I18" s="41"/>
      <c r="J18" s="41"/>
      <c r="K18" s="40"/>
      <c r="L18" s="40"/>
      <c r="M18" s="40"/>
    </row>
    <row r="19" spans="1:13" ht="20.100000000000001" customHeight="1">
      <c r="A19" s="442" t="s">
        <v>137</v>
      </c>
      <c r="B19" s="443"/>
      <c r="C19" s="214">
        <v>25</v>
      </c>
      <c r="D19" s="215">
        <v>15</v>
      </c>
      <c r="E19" s="215">
        <v>3</v>
      </c>
      <c r="F19" s="228">
        <v>1736.2</v>
      </c>
      <c r="G19" s="221">
        <v>110.3</v>
      </c>
      <c r="H19" s="285">
        <v>301.8</v>
      </c>
      <c r="I19" s="41"/>
      <c r="J19" s="41"/>
      <c r="K19" s="40"/>
      <c r="L19" s="40"/>
      <c r="M19" s="40"/>
    </row>
    <row r="20" spans="1:13" ht="20.100000000000001" customHeight="1">
      <c r="A20" s="442" t="s">
        <v>138</v>
      </c>
      <c r="B20" s="443"/>
      <c r="C20" s="214">
        <v>20</v>
      </c>
      <c r="D20" s="215">
        <v>27</v>
      </c>
      <c r="E20" s="215">
        <v>19</v>
      </c>
      <c r="F20" s="228">
        <v>3863.9</v>
      </c>
      <c r="G20" s="221">
        <v>295.2</v>
      </c>
      <c r="H20" s="285">
        <v>733.3</v>
      </c>
      <c r="I20" s="41"/>
      <c r="J20" s="41"/>
      <c r="K20" s="40"/>
      <c r="L20" s="40"/>
      <c r="M20" s="40"/>
    </row>
    <row r="21" spans="1:13" ht="20.100000000000001" customHeight="1">
      <c r="A21" s="442" t="s">
        <v>139</v>
      </c>
      <c r="B21" s="443"/>
      <c r="C21" s="286">
        <v>157</v>
      </c>
      <c r="D21" s="215">
        <v>37</v>
      </c>
      <c r="E21" s="215">
        <v>25</v>
      </c>
      <c r="F21" s="228">
        <v>4862.3999999999996</v>
      </c>
      <c r="G21" s="221">
        <v>359.4</v>
      </c>
      <c r="H21" s="285">
        <v>1114</v>
      </c>
      <c r="I21" s="41"/>
      <c r="J21" s="41"/>
      <c r="K21" s="40"/>
      <c r="L21" s="40"/>
      <c r="M21" s="40"/>
    </row>
    <row r="22" spans="1:13" ht="20.100000000000001" customHeight="1">
      <c r="A22" s="442" t="s">
        <v>140</v>
      </c>
      <c r="B22" s="443"/>
      <c r="C22" s="214">
        <v>13</v>
      </c>
      <c r="D22" s="215">
        <v>13</v>
      </c>
      <c r="E22" s="215">
        <v>12</v>
      </c>
      <c r="F22" s="228">
        <v>906.4</v>
      </c>
      <c r="G22" s="221">
        <v>301.10000000000002</v>
      </c>
      <c r="H22" s="285">
        <v>618.1</v>
      </c>
      <c r="I22" s="41"/>
      <c r="J22" s="41"/>
      <c r="K22" s="40"/>
      <c r="L22" s="40"/>
      <c r="M22" s="40"/>
    </row>
    <row r="23" spans="1:13" ht="20.100000000000001" customHeight="1">
      <c r="A23" s="442" t="s">
        <v>141</v>
      </c>
      <c r="B23" s="443"/>
      <c r="C23" s="214">
        <v>36</v>
      </c>
      <c r="D23" s="215">
        <v>20</v>
      </c>
      <c r="E23" s="215">
        <v>13</v>
      </c>
      <c r="F23" s="228">
        <v>1559</v>
      </c>
      <c r="G23" s="221">
        <v>438.8</v>
      </c>
      <c r="H23" s="285">
        <v>548.79999999999995</v>
      </c>
      <c r="I23" s="41"/>
      <c r="J23" s="41"/>
      <c r="K23" s="40"/>
      <c r="L23" s="40"/>
      <c r="M23" s="40"/>
    </row>
    <row r="24" spans="1:13" ht="20.100000000000001" customHeight="1">
      <c r="A24" s="442" t="s">
        <v>142</v>
      </c>
      <c r="B24" s="443"/>
      <c r="C24" s="214">
        <v>101</v>
      </c>
      <c r="D24" s="215">
        <v>25</v>
      </c>
      <c r="E24" s="215">
        <v>32</v>
      </c>
      <c r="F24" s="228">
        <v>8376.7000000000007</v>
      </c>
      <c r="G24" s="221">
        <v>260.39999999999998</v>
      </c>
      <c r="H24" s="285">
        <v>1403.3</v>
      </c>
      <c r="I24" s="41"/>
      <c r="J24" s="41"/>
      <c r="K24" s="40"/>
      <c r="L24" s="40"/>
      <c r="M24" s="40"/>
    </row>
    <row r="25" spans="1:13" ht="20.100000000000001" customHeight="1">
      <c r="A25" s="442" t="s">
        <v>143</v>
      </c>
      <c r="B25" s="443"/>
      <c r="C25" s="214">
        <v>15</v>
      </c>
      <c r="D25" s="215">
        <v>19</v>
      </c>
      <c r="E25" s="215">
        <v>7</v>
      </c>
      <c r="F25" s="228">
        <v>2443.1999999999998</v>
      </c>
      <c r="G25" s="221">
        <v>299.8</v>
      </c>
      <c r="H25" s="285">
        <v>470.6</v>
      </c>
      <c r="I25" s="41"/>
      <c r="J25" s="41"/>
      <c r="K25" s="40"/>
      <c r="L25" s="40"/>
      <c r="M25" s="40"/>
    </row>
    <row r="26" spans="1:13" s="44" customFormat="1" ht="24.95" customHeight="1">
      <c r="A26" s="43" t="s">
        <v>17</v>
      </c>
      <c r="B26" s="43"/>
      <c r="C26" s="43"/>
      <c r="D26" s="43"/>
      <c r="E26" s="43"/>
      <c r="F26" s="43"/>
      <c r="G26" s="43"/>
      <c r="H26" s="43"/>
    </row>
    <row r="27" spans="1:13" s="44" customFormat="1" ht="24.95" customHeight="1">
      <c r="A27" s="470" t="s">
        <v>18</v>
      </c>
      <c r="B27" s="470"/>
      <c r="C27" s="470"/>
      <c r="D27" s="470"/>
      <c r="E27" s="470"/>
      <c r="F27" s="470"/>
      <c r="G27" s="470"/>
      <c r="H27" s="470"/>
    </row>
    <row r="28" spans="1:13" ht="22.15" customHeight="1">
      <c r="C28" s="45"/>
      <c r="D28" s="45"/>
      <c r="E28" s="45"/>
      <c r="F28" s="46"/>
      <c r="G28" s="46"/>
      <c r="H28" s="46"/>
    </row>
    <row r="29" spans="1:13" s="47" customFormat="1" ht="21" customHeight="1">
      <c r="C29" s="48"/>
      <c r="D29" s="48"/>
      <c r="E29" s="48"/>
      <c r="F29" s="49"/>
      <c r="G29" s="49"/>
      <c r="H29" s="49"/>
    </row>
    <row r="30" spans="1:13" ht="18.75" customHeight="1">
      <c r="C30" s="45"/>
      <c r="D30" s="45"/>
      <c r="E30" s="45"/>
      <c r="F30" s="45"/>
      <c r="G30" s="45"/>
      <c r="H30" s="45"/>
    </row>
    <row r="31" spans="1:13" ht="18" customHeight="1">
      <c r="C31" s="45"/>
      <c r="D31" s="45"/>
      <c r="E31" s="45"/>
      <c r="F31" s="45"/>
      <c r="G31" s="45"/>
      <c r="H31" s="45"/>
    </row>
    <row r="32" spans="1:13" ht="24" customHeight="1">
      <c r="C32" s="51"/>
      <c r="D32" s="51"/>
      <c r="E32" s="51"/>
      <c r="F32" s="52"/>
      <c r="G32" s="52"/>
      <c r="H32" s="52"/>
    </row>
  </sheetData>
  <mergeCells count="25">
    <mergeCell ref="A24:B24"/>
    <mergeCell ref="A25:B25"/>
    <mergeCell ref="A27:H27"/>
    <mergeCell ref="A18:B18"/>
    <mergeCell ref="A19:B19"/>
    <mergeCell ref="A20:B20"/>
    <mergeCell ref="A21:B21"/>
    <mergeCell ref="A22:B22"/>
    <mergeCell ref="A23:B23"/>
    <mergeCell ref="B4:H4"/>
    <mergeCell ref="B1:H1"/>
    <mergeCell ref="B2:H2"/>
    <mergeCell ref="B3:H3"/>
    <mergeCell ref="A17:B17"/>
    <mergeCell ref="A6:B7"/>
    <mergeCell ref="C6:E6"/>
    <mergeCell ref="F6:H6"/>
    <mergeCell ref="A10:B10"/>
    <mergeCell ref="A11:B11"/>
    <mergeCell ref="A12:B12"/>
    <mergeCell ref="A13:B13"/>
    <mergeCell ref="A14:B14"/>
    <mergeCell ref="A15:B15"/>
    <mergeCell ref="A16:B16"/>
    <mergeCell ref="A9:B9"/>
  </mergeCells>
  <pageMargins left="0.98425196850393704" right="0.98425196850393704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B43"/>
  <sheetViews>
    <sheetView zoomScale="75" zoomScaleNormal="75" workbookViewId="0"/>
  </sheetViews>
  <sheetFormatPr defaultColWidth="12.7109375" defaultRowHeight="15"/>
  <cols>
    <col min="1" max="1" width="14" style="36" customWidth="1"/>
    <col min="2" max="2" width="9.42578125" style="36" customWidth="1"/>
    <col min="3" max="8" width="9.85546875" style="36" customWidth="1"/>
    <col min="9" max="9" width="8.28515625" style="36" customWidth="1"/>
    <col min="10" max="16384" width="12.7109375" style="36"/>
  </cols>
  <sheetData>
    <row r="1" spans="1:28" ht="42.75" customHeight="1">
      <c r="A1" s="180" t="s">
        <v>210</v>
      </c>
      <c r="B1" s="460" t="s">
        <v>240</v>
      </c>
      <c r="C1" s="461"/>
      <c r="D1" s="461"/>
      <c r="E1" s="461"/>
      <c r="F1" s="461"/>
      <c r="G1" s="461"/>
      <c r="H1" s="461"/>
    </row>
    <row r="2" spans="1:28" ht="32.25" customHeight="1">
      <c r="B2" s="463" t="s">
        <v>241</v>
      </c>
      <c r="C2" s="459"/>
      <c r="D2" s="459"/>
      <c r="E2" s="459"/>
      <c r="F2" s="459"/>
      <c r="G2" s="459"/>
      <c r="H2" s="459"/>
      <c r="I2" s="459"/>
    </row>
    <row r="3" spans="1:28" ht="15" customHeight="1" thickBot="1">
      <c r="B3" s="37"/>
      <c r="C3" s="37"/>
      <c r="D3" s="37"/>
      <c r="E3" s="37"/>
      <c r="F3" s="37"/>
      <c r="G3" s="37"/>
      <c r="H3" s="37"/>
    </row>
    <row r="4" spans="1:28" s="39" customFormat="1" ht="65.25" customHeight="1">
      <c r="A4" s="475" t="s">
        <v>19</v>
      </c>
      <c r="B4" s="476"/>
      <c r="C4" s="467" t="s">
        <v>20</v>
      </c>
      <c r="D4" s="467"/>
      <c r="E4" s="468"/>
      <c r="F4" s="469" t="s">
        <v>148</v>
      </c>
      <c r="G4" s="467"/>
      <c r="H4" s="467"/>
      <c r="I4" s="38"/>
      <c r="J4" s="38"/>
      <c r="K4" s="38"/>
      <c r="L4" s="38"/>
      <c r="M4" s="38"/>
      <c r="N4" s="38"/>
      <c r="O4" s="38"/>
    </row>
    <row r="5" spans="1:28" s="39" customFormat="1" ht="21" customHeight="1">
      <c r="A5" s="477"/>
      <c r="B5" s="478"/>
      <c r="C5" s="481" t="s">
        <v>21</v>
      </c>
      <c r="D5" s="481"/>
      <c r="E5" s="481"/>
      <c r="F5" s="481"/>
      <c r="G5" s="481"/>
      <c r="H5" s="481"/>
      <c r="I5" s="38"/>
      <c r="J5" s="38"/>
      <c r="K5" s="38"/>
      <c r="L5" s="38"/>
      <c r="M5" s="38"/>
      <c r="N5" s="38"/>
      <c r="O5" s="38"/>
    </row>
    <row r="6" spans="1:28" s="39" customFormat="1" ht="100.5" customHeight="1" thickBot="1">
      <c r="A6" s="479"/>
      <c r="B6" s="480"/>
      <c r="C6" s="421" t="s">
        <v>15</v>
      </c>
      <c r="D6" s="181" t="s">
        <v>13</v>
      </c>
      <c r="E6" s="181" t="s">
        <v>22</v>
      </c>
      <c r="F6" s="181" t="s">
        <v>15</v>
      </c>
      <c r="G6" s="181" t="s">
        <v>13</v>
      </c>
      <c r="H6" s="182" t="s">
        <v>22</v>
      </c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</row>
    <row r="7" spans="1:28" s="42" customFormat="1" ht="21.95" customHeight="1">
      <c r="A7" s="422" t="s">
        <v>144</v>
      </c>
      <c r="B7" s="184" t="s">
        <v>145</v>
      </c>
      <c r="C7" s="292">
        <v>1273.9000000000001</v>
      </c>
      <c r="D7" s="293">
        <v>48.9</v>
      </c>
      <c r="E7" s="293" t="s">
        <v>186</v>
      </c>
      <c r="F7" s="293">
        <v>11642.1</v>
      </c>
      <c r="G7" s="294">
        <v>446.8</v>
      </c>
      <c r="H7" s="291">
        <v>3975.6</v>
      </c>
      <c r="I7" s="1"/>
      <c r="J7" s="1"/>
      <c r="K7" s="27"/>
      <c r="L7" s="53"/>
      <c r="M7" s="53"/>
      <c r="N7" s="53"/>
      <c r="O7" s="27"/>
      <c r="P7" s="27"/>
      <c r="Q7" s="54"/>
      <c r="R7" s="54"/>
      <c r="S7" s="54"/>
      <c r="T7" s="54"/>
      <c r="U7" s="54"/>
      <c r="V7" s="54"/>
      <c r="W7" s="54"/>
      <c r="X7" s="55"/>
      <c r="Y7" s="55"/>
      <c r="Z7" s="55"/>
      <c r="AA7" s="55"/>
      <c r="AB7" s="55"/>
    </row>
    <row r="8" spans="1:28" s="42" customFormat="1" ht="14.1" customHeight="1">
      <c r="A8" s="446" t="s">
        <v>146</v>
      </c>
      <c r="B8" s="472"/>
      <c r="C8" s="295"/>
      <c r="D8" s="296"/>
      <c r="E8" s="296"/>
      <c r="F8" s="296"/>
      <c r="G8" s="297"/>
      <c r="H8" s="297"/>
      <c r="I8" s="1"/>
      <c r="J8" s="1"/>
      <c r="K8" s="27"/>
      <c r="L8" s="53"/>
      <c r="M8" s="53"/>
      <c r="N8" s="53"/>
      <c r="O8" s="27"/>
      <c r="P8" s="27"/>
      <c r="Q8" s="54"/>
      <c r="R8" s="54"/>
      <c r="S8" s="54"/>
      <c r="T8" s="54"/>
      <c r="U8" s="54"/>
      <c r="V8" s="54"/>
      <c r="W8" s="54"/>
      <c r="X8" s="55"/>
      <c r="Y8" s="55"/>
      <c r="Z8" s="55"/>
      <c r="AA8" s="55"/>
      <c r="AB8" s="55"/>
    </row>
    <row r="9" spans="1:28" ht="23.1" customHeight="1">
      <c r="A9" s="443" t="s">
        <v>128</v>
      </c>
      <c r="B9" s="471"/>
      <c r="C9" s="298">
        <v>133.5</v>
      </c>
      <c r="D9" s="168">
        <v>7.8</v>
      </c>
      <c r="E9" s="168">
        <v>20</v>
      </c>
      <c r="F9" s="168">
        <v>967.4</v>
      </c>
      <c r="G9" s="169">
        <v>72.400000000000006</v>
      </c>
      <c r="H9" s="169">
        <v>129.19999999999999</v>
      </c>
      <c r="I9" s="1"/>
      <c r="J9" s="1"/>
      <c r="K9" s="30"/>
      <c r="L9" s="53"/>
      <c r="M9" s="53"/>
      <c r="N9" s="53"/>
      <c r="O9" s="30"/>
      <c r="P9" s="30"/>
      <c r="Q9" s="54"/>
      <c r="R9" s="54"/>
      <c r="S9" s="54"/>
      <c r="T9" s="54"/>
      <c r="U9" s="54"/>
      <c r="V9" s="54"/>
      <c r="W9" s="54"/>
      <c r="X9" s="56"/>
      <c r="Y9" s="56"/>
      <c r="Z9" s="56"/>
      <c r="AA9" s="56"/>
      <c r="AB9" s="56"/>
    </row>
    <row r="10" spans="1:28" ht="23.1" customHeight="1">
      <c r="A10" s="443" t="s">
        <v>129</v>
      </c>
      <c r="B10" s="471"/>
      <c r="C10" s="298">
        <v>62.7</v>
      </c>
      <c r="D10" s="168">
        <v>0.2</v>
      </c>
      <c r="E10" s="168">
        <v>11</v>
      </c>
      <c r="F10" s="168">
        <v>927.9</v>
      </c>
      <c r="G10" s="169">
        <v>0.6</v>
      </c>
      <c r="H10" s="169">
        <v>119.9</v>
      </c>
      <c r="I10" s="1"/>
      <c r="J10" s="1"/>
      <c r="K10" s="30"/>
      <c r="L10" s="53"/>
      <c r="M10" s="53"/>
      <c r="N10" s="53"/>
      <c r="O10" s="30"/>
      <c r="P10" s="30"/>
      <c r="Q10" s="54"/>
      <c r="R10" s="54"/>
      <c r="S10" s="54"/>
      <c r="T10" s="54"/>
      <c r="U10" s="54"/>
      <c r="V10" s="54"/>
      <c r="W10" s="54"/>
      <c r="X10" s="56"/>
      <c r="Y10" s="56"/>
      <c r="Z10" s="56"/>
      <c r="AA10" s="56"/>
      <c r="AB10" s="56"/>
    </row>
    <row r="11" spans="1:28" ht="23.1" customHeight="1">
      <c r="A11" s="443" t="s">
        <v>130</v>
      </c>
      <c r="B11" s="471"/>
      <c r="C11" s="167">
        <v>108.7</v>
      </c>
      <c r="D11" s="168">
        <v>2.6</v>
      </c>
      <c r="E11" s="167">
        <v>10.6</v>
      </c>
      <c r="F11" s="168">
        <v>797.2</v>
      </c>
      <c r="G11" s="167">
        <v>11.4</v>
      </c>
      <c r="H11" s="169">
        <v>198.4</v>
      </c>
      <c r="I11" s="1"/>
      <c r="J11" s="1"/>
      <c r="K11" s="30"/>
      <c r="L11" s="53"/>
      <c r="M11" s="53"/>
      <c r="N11" s="53"/>
      <c r="O11" s="30"/>
      <c r="P11" s="30"/>
      <c r="Q11" s="54"/>
      <c r="R11" s="54"/>
      <c r="S11" s="54"/>
      <c r="T11" s="54"/>
      <c r="U11" s="54"/>
      <c r="V11" s="54"/>
      <c r="W11" s="54"/>
      <c r="X11" s="56"/>
      <c r="Y11" s="56"/>
      <c r="Z11" s="56"/>
      <c r="AA11" s="56"/>
      <c r="AB11" s="56"/>
    </row>
    <row r="12" spans="1:28" ht="23.1" customHeight="1">
      <c r="A12" s="443" t="s">
        <v>131</v>
      </c>
      <c r="B12" s="471"/>
      <c r="C12" s="167">
        <v>11.2</v>
      </c>
      <c r="D12" s="168">
        <v>1</v>
      </c>
      <c r="E12" s="167">
        <v>6</v>
      </c>
      <c r="F12" s="168">
        <v>73.900000000000006</v>
      </c>
      <c r="G12" s="167">
        <v>10.6</v>
      </c>
      <c r="H12" s="169">
        <v>60.1</v>
      </c>
      <c r="I12" s="1"/>
      <c r="J12" s="1"/>
      <c r="K12" s="30"/>
      <c r="L12" s="53"/>
      <c r="M12" s="53"/>
      <c r="N12" s="53"/>
      <c r="O12" s="30"/>
      <c r="P12" s="30"/>
      <c r="Q12" s="54"/>
      <c r="R12" s="54"/>
      <c r="S12" s="54"/>
      <c r="T12" s="54"/>
      <c r="U12" s="54"/>
      <c r="V12" s="54"/>
      <c r="W12" s="54"/>
      <c r="X12" s="56"/>
      <c r="Y12" s="56"/>
      <c r="Z12" s="56"/>
      <c r="AA12" s="56"/>
      <c r="AB12" s="56"/>
    </row>
    <row r="13" spans="1:28" ht="23.1" customHeight="1">
      <c r="A13" s="443" t="s">
        <v>132</v>
      </c>
      <c r="B13" s="471"/>
      <c r="C13" s="167">
        <v>84.7</v>
      </c>
      <c r="D13" s="168">
        <v>3.5</v>
      </c>
      <c r="E13" s="167">
        <v>35.799999999999997</v>
      </c>
      <c r="F13" s="168">
        <v>766.7</v>
      </c>
      <c r="G13" s="167">
        <v>20</v>
      </c>
      <c r="H13" s="169">
        <v>728.8</v>
      </c>
      <c r="I13" s="1"/>
      <c r="J13" s="1"/>
      <c r="K13" s="30"/>
      <c r="L13" s="53"/>
      <c r="M13" s="53"/>
      <c r="N13" s="53"/>
      <c r="O13" s="30"/>
      <c r="P13" s="30"/>
      <c r="Q13" s="54"/>
      <c r="R13" s="54"/>
      <c r="S13" s="54"/>
      <c r="T13" s="54"/>
      <c r="U13" s="54"/>
      <c r="V13" s="54"/>
      <c r="W13" s="54"/>
      <c r="X13" s="56"/>
      <c r="Y13" s="56"/>
      <c r="Z13" s="56"/>
      <c r="AA13" s="56"/>
      <c r="AB13" s="56"/>
    </row>
    <row r="14" spans="1:28" ht="23.1" customHeight="1">
      <c r="A14" s="443" t="s">
        <v>133</v>
      </c>
      <c r="B14" s="471"/>
      <c r="C14" s="167">
        <v>168.9</v>
      </c>
      <c r="D14" s="168">
        <v>5.2</v>
      </c>
      <c r="E14" s="167">
        <v>32.6</v>
      </c>
      <c r="F14" s="168">
        <v>1462.1</v>
      </c>
      <c r="G14" s="167">
        <v>43</v>
      </c>
      <c r="H14" s="169">
        <v>311.8</v>
      </c>
      <c r="I14" s="1"/>
      <c r="J14" s="1"/>
      <c r="K14" s="30"/>
      <c r="L14" s="53"/>
      <c r="M14" s="53"/>
      <c r="N14" s="53"/>
      <c r="O14" s="30"/>
      <c r="P14" s="30"/>
      <c r="Q14" s="54"/>
      <c r="R14" s="54"/>
      <c r="S14" s="54"/>
      <c r="T14" s="54"/>
      <c r="U14" s="54"/>
      <c r="V14" s="54"/>
      <c r="W14" s="54"/>
      <c r="X14" s="56"/>
      <c r="Y14" s="56"/>
      <c r="Z14" s="56"/>
      <c r="AA14" s="56"/>
      <c r="AB14" s="56"/>
    </row>
    <row r="15" spans="1:28" ht="23.1" customHeight="1">
      <c r="A15" s="443" t="s">
        <v>134</v>
      </c>
      <c r="B15" s="471"/>
      <c r="C15" s="167">
        <v>214.7</v>
      </c>
      <c r="D15" s="168">
        <v>6.3</v>
      </c>
      <c r="E15" s="167">
        <v>52.1</v>
      </c>
      <c r="F15" s="168">
        <v>2070.1</v>
      </c>
      <c r="G15" s="167">
        <v>52.3</v>
      </c>
      <c r="H15" s="169">
        <v>572.9</v>
      </c>
      <c r="I15" s="1"/>
      <c r="J15" s="1"/>
      <c r="K15" s="30"/>
      <c r="L15" s="53"/>
      <c r="M15" s="53"/>
      <c r="N15" s="53"/>
      <c r="O15" s="30"/>
      <c r="P15" s="30"/>
      <c r="Q15" s="54"/>
      <c r="R15" s="54"/>
      <c r="S15" s="54"/>
      <c r="T15" s="54"/>
      <c r="U15" s="54"/>
      <c r="V15" s="54"/>
      <c r="W15" s="54"/>
      <c r="X15" s="56"/>
      <c r="Y15" s="56"/>
      <c r="Z15" s="56"/>
      <c r="AA15" s="56"/>
      <c r="AB15" s="56"/>
    </row>
    <row r="16" spans="1:28" ht="23.1" customHeight="1">
      <c r="A16" s="443" t="s">
        <v>135</v>
      </c>
      <c r="B16" s="471"/>
      <c r="C16" s="167">
        <v>21.5</v>
      </c>
      <c r="D16" s="168">
        <v>2.1</v>
      </c>
      <c r="E16" s="167">
        <v>6</v>
      </c>
      <c r="F16" s="168">
        <v>143.4</v>
      </c>
      <c r="G16" s="167">
        <v>7.3</v>
      </c>
      <c r="H16" s="169">
        <v>50</v>
      </c>
      <c r="I16" s="1"/>
      <c r="J16" s="1"/>
      <c r="K16" s="30"/>
      <c r="L16" s="53"/>
      <c r="M16" s="53"/>
      <c r="N16" s="53"/>
      <c r="O16" s="30"/>
      <c r="P16" s="30"/>
      <c r="Q16" s="54"/>
      <c r="R16" s="54"/>
      <c r="S16" s="54"/>
      <c r="T16" s="54"/>
      <c r="U16" s="54"/>
      <c r="V16" s="54"/>
      <c r="W16" s="54"/>
      <c r="X16" s="56"/>
      <c r="Y16" s="56"/>
      <c r="Z16" s="56"/>
      <c r="AA16" s="56"/>
      <c r="AB16" s="56"/>
    </row>
    <row r="17" spans="1:28" ht="23.1" customHeight="1">
      <c r="A17" s="443" t="s">
        <v>136</v>
      </c>
      <c r="B17" s="471"/>
      <c r="C17" s="167">
        <v>25</v>
      </c>
      <c r="D17" s="168">
        <v>1</v>
      </c>
      <c r="E17" s="167">
        <v>32.4</v>
      </c>
      <c r="F17" s="168">
        <v>217.1</v>
      </c>
      <c r="G17" s="167">
        <v>31.6</v>
      </c>
      <c r="H17" s="169">
        <v>453.8</v>
      </c>
      <c r="I17" s="1"/>
      <c r="J17" s="1"/>
      <c r="K17" s="30"/>
      <c r="L17" s="53"/>
      <c r="M17" s="53"/>
      <c r="N17" s="53"/>
      <c r="O17" s="30"/>
      <c r="P17" s="30"/>
      <c r="Q17" s="54"/>
      <c r="R17" s="54"/>
      <c r="S17" s="54"/>
      <c r="T17" s="54"/>
      <c r="U17" s="54"/>
      <c r="V17" s="54"/>
      <c r="W17" s="54"/>
      <c r="X17" s="56"/>
      <c r="Y17" s="56"/>
      <c r="Z17" s="56"/>
      <c r="AA17" s="56"/>
      <c r="AB17" s="56"/>
    </row>
    <row r="18" spans="1:28" ht="23.1" customHeight="1">
      <c r="A18" s="443" t="s">
        <v>137</v>
      </c>
      <c r="B18" s="471"/>
      <c r="C18" s="167">
        <v>32.1</v>
      </c>
      <c r="D18" s="168">
        <v>0.5</v>
      </c>
      <c r="E18" s="167">
        <v>4.0999999999999996</v>
      </c>
      <c r="F18" s="168">
        <v>275.39999999999998</v>
      </c>
      <c r="G18" s="167">
        <v>2.4</v>
      </c>
      <c r="H18" s="169">
        <v>62.8</v>
      </c>
      <c r="I18" s="1"/>
      <c r="J18" s="1"/>
      <c r="K18" s="30"/>
      <c r="L18" s="53"/>
      <c r="M18" s="53"/>
      <c r="N18" s="53"/>
      <c r="O18" s="30"/>
      <c r="P18" s="30"/>
      <c r="Q18" s="54"/>
      <c r="R18" s="54"/>
      <c r="S18" s="54"/>
      <c r="T18" s="54"/>
      <c r="U18" s="54"/>
      <c r="V18" s="54"/>
      <c r="W18" s="54"/>
      <c r="X18" s="56"/>
      <c r="Y18" s="56"/>
      <c r="Z18" s="56"/>
      <c r="AA18" s="56"/>
      <c r="AB18" s="56"/>
    </row>
    <row r="19" spans="1:28" ht="23.1" customHeight="1">
      <c r="A19" s="443" t="s">
        <v>138</v>
      </c>
      <c r="B19" s="471"/>
      <c r="C19" s="167">
        <v>52.3</v>
      </c>
      <c r="D19" s="168">
        <v>2.6</v>
      </c>
      <c r="E19" s="167">
        <v>8.6</v>
      </c>
      <c r="F19" s="168">
        <v>500.5</v>
      </c>
      <c r="G19" s="167">
        <v>13.8</v>
      </c>
      <c r="H19" s="169">
        <v>147.5</v>
      </c>
      <c r="I19" s="1"/>
      <c r="J19" s="1"/>
      <c r="K19" s="30"/>
      <c r="L19" s="53"/>
      <c r="M19" s="53"/>
      <c r="N19" s="53"/>
      <c r="O19" s="30"/>
      <c r="P19" s="30"/>
      <c r="Q19" s="54"/>
      <c r="R19" s="54"/>
      <c r="S19" s="54"/>
      <c r="T19" s="54"/>
      <c r="U19" s="54"/>
      <c r="V19" s="54"/>
      <c r="W19" s="54"/>
      <c r="X19" s="56"/>
      <c r="Y19" s="56"/>
      <c r="Z19" s="56"/>
      <c r="AA19" s="56"/>
      <c r="AB19" s="56"/>
    </row>
    <row r="20" spans="1:28" ht="23.1" customHeight="1">
      <c r="A20" s="443" t="s">
        <v>139</v>
      </c>
      <c r="B20" s="471"/>
      <c r="C20" s="167">
        <v>138.6</v>
      </c>
      <c r="D20" s="168">
        <v>5.4</v>
      </c>
      <c r="E20" s="167">
        <v>23.6</v>
      </c>
      <c r="F20" s="168">
        <v>920.2</v>
      </c>
      <c r="G20" s="167">
        <v>49.8</v>
      </c>
      <c r="H20" s="169">
        <v>327.5</v>
      </c>
      <c r="I20" s="1"/>
      <c r="J20" s="1"/>
      <c r="K20" s="30"/>
      <c r="L20" s="53"/>
      <c r="M20" s="53"/>
      <c r="N20" s="53"/>
      <c r="O20" s="30"/>
      <c r="P20" s="30"/>
      <c r="Q20" s="54"/>
      <c r="R20" s="54"/>
      <c r="S20" s="54"/>
      <c r="T20" s="54"/>
      <c r="U20" s="54"/>
      <c r="V20" s="54"/>
      <c r="W20" s="54"/>
      <c r="X20" s="56"/>
      <c r="Y20" s="56"/>
      <c r="Z20" s="56"/>
      <c r="AA20" s="56"/>
      <c r="AB20" s="56"/>
    </row>
    <row r="21" spans="1:28" ht="23.1" customHeight="1">
      <c r="A21" s="443" t="s">
        <v>140</v>
      </c>
      <c r="B21" s="471"/>
      <c r="C21" s="167">
        <v>14.5</v>
      </c>
      <c r="D21" s="168">
        <v>2.9</v>
      </c>
      <c r="E21" s="167">
        <v>11.6</v>
      </c>
      <c r="F21" s="168">
        <v>111.9</v>
      </c>
      <c r="G21" s="167">
        <v>11.9</v>
      </c>
      <c r="H21" s="169">
        <v>99.3</v>
      </c>
      <c r="I21" s="1"/>
      <c r="J21" s="1"/>
      <c r="K21" s="30"/>
      <c r="L21" s="53"/>
      <c r="M21" s="53"/>
      <c r="N21" s="53"/>
      <c r="O21" s="30"/>
      <c r="P21" s="30"/>
      <c r="Q21" s="54"/>
      <c r="R21" s="54"/>
      <c r="S21" s="54"/>
      <c r="T21" s="54"/>
      <c r="U21" s="54"/>
      <c r="V21" s="54"/>
      <c r="W21" s="54"/>
      <c r="X21" s="56"/>
      <c r="Y21" s="56"/>
      <c r="Z21" s="56"/>
      <c r="AA21" s="56"/>
      <c r="AB21" s="56"/>
    </row>
    <row r="22" spans="1:28" ht="23.1" customHeight="1">
      <c r="A22" s="443" t="s">
        <v>141</v>
      </c>
      <c r="B22" s="471"/>
      <c r="C22" s="167">
        <v>32.5</v>
      </c>
      <c r="D22" s="168">
        <v>5.3</v>
      </c>
      <c r="E22" s="167">
        <v>12.8</v>
      </c>
      <c r="F22" s="168">
        <v>365.7</v>
      </c>
      <c r="G22" s="167">
        <v>99.6</v>
      </c>
      <c r="H22" s="169">
        <v>153.30000000000001</v>
      </c>
      <c r="I22" s="1"/>
      <c r="J22" s="1"/>
      <c r="K22" s="30"/>
      <c r="L22" s="53"/>
      <c r="M22" s="53"/>
      <c r="N22" s="53"/>
      <c r="O22" s="30"/>
      <c r="P22" s="30"/>
      <c r="Q22" s="54"/>
      <c r="R22" s="54"/>
      <c r="S22" s="54"/>
      <c r="T22" s="54"/>
      <c r="U22" s="54"/>
      <c r="V22" s="54"/>
      <c r="W22" s="54"/>
      <c r="X22" s="56"/>
      <c r="Y22" s="56"/>
      <c r="Z22" s="56"/>
      <c r="AA22" s="56"/>
      <c r="AB22" s="56"/>
    </row>
    <row r="23" spans="1:28" ht="23.1" customHeight="1">
      <c r="A23" s="443" t="s">
        <v>142</v>
      </c>
      <c r="B23" s="471"/>
      <c r="C23" s="167">
        <v>140.80000000000001</v>
      </c>
      <c r="D23" s="168">
        <v>1.6</v>
      </c>
      <c r="E23" s="167">
        <v>21.7</v>
      </c>
      <c r="F23" s="168">
        <v>1666.6</v>
      </c>
      <c r="G23" s="167">
        <v>9.9</v>
      </c>
      <c r="H23" s="169">
        <v>484.4</v>
      </c>
      <c r="I23" s="1"/>
      <c r="J23" s="1"/>
      <c r="K23" s="30"/>
      <c r="L23" s="53"/>
      <c r="M23" s="53"/>
      <c r="N23" s="53"/>
      <c r="O23" s="30"/>
      <c r="P23" s="30"/>
      <c r="Q23" s="54"/>
      <c r="R23" s="54"/>
      <c r="S23" s="54"/>
      <c r="T23" s="54"/>
      <c r="U23" s="54"/>
      <c r="V23" s="54"/>
      <c r="W23" s="54"/>
      <c r="X23" s="56"/>
      <c r="Y23" s="56"/>
      <c r="Z23" s="56"/>
      <c r="AA23" s="56"/>
      <c r="AB23" s="56"/>
    </row>
    <row r="24" spans="1:28" ht="23.1" customHeight="1">
      <c r="A24" s="443" t="s">
        <v>143</v>
      </c>
      <c r="B24" s="471"/>
      <c r="C24" s="167">
        <v>32.200000000000003</v>
      </c>
      <c r="D24" s="168">
        <v>1</v>
      </c>
      <c r="E24" s="167">
        <v>6.2</v>
      </c>
      <c r="F24" s="168">
        <v>376</v>
      </c>
      <c r="G24" s="167">
        <v>10.199999999999999</v>
      </c>
      <c r="H24" s="169">
        <v>75.900000000000006</v>
      </c>
      <c r="I24" s="1"/>
      <c r="J24" s="1"/>
      <c r="K24" s="30"/>
      <c r="L24" s="53"/>
      <c r="M24" s="53"/>
      <c r="N24" s="53"/>
      <c r="O24" s="30"/>
      <c r="P24" s="30"/>
      <c r="Q24" s="54"/>
      <c r="R24" s="54"/>
      <c r="S24" s="54"/>
      <c r="T24" s="54"/>
      <c r="U24" s="54"/>
      <c r="V24" s="54"/>
      <c r="W24" s="54"/>
      <c r="X24" s="56"/>
      <c r="Y24" s="56"/>
      <c r="Z24" s="56"/>
      <c r="AA24" s="56"/>
      <c r="AB24" s="56"/>
    </row>
    <row r="25" spans="1:28" s="59" customFormat="1" ht="24.95" customHeight="1">
      <c r="A25" s="473" t="s">
        <v>17</v>
      </c>
      <c r="B25" s="473"/>
      <c r="C25" s="473"/>
      <c r="D25" s="473"/>
      <c r="E25" s="473"/>
      <c r="F25" s="57"/>
      <c r="G25" s="57"/>
      <c r="H25" s="57"/>
      <c r="I25" s="58"/>
      <c r="J25" s="58"/>
      <c r="K25" s="58"/>
      <c r="L25" s="58"/>
      <c r="M25" s="58"/>
      <c r="N25" s="58"/>
      <c r="O25" s="58"/>
    </row>
    <row r="26" spans="1:28" s="59" customFormat="1" ht="18.75" customHeight="1">
      <c r="A26" s="474" t="s">
        <v>18</v>
      </c>
      <c r="B26" s="474"/>
      <c r="C26" s="474"/>
      <c r="D26" s="474"/>
      <c r="E26" s="474"/>
      <c r="F26" s="60"/>
      <c r="G26" s="60"/>
      <c r="H26" s="60"/>
      <c r="I26" s="58"/>
      <c r="J26" s="58"/>
      <c r="K26" s="58"/>
      <c r="L26" s="58"/>
      <c r="M26" s="58"/>
      <c r="N26" s="58"/>
      <c r="O26" s="58"/>
      <c r="R26" s="61"/>
      <c r="S26" s="61"/>
      <c r="T26" s="61"/>
      <c r="U26" s="61"/>
      <c r="V26" s="61"/>
      <c r="W26" s="61"/>
    </row>
    <row r="27" spans="1:28" ht="21" customHeight="1">
      <c r="C27" s="46"/>
      <c r="D27" s="46"/>
      <c r="E27" s="46"/>
      <c r="F27" s="46"/>
      <c r="G27" s="46"/>
      <c r="H27" s="46"/>
      <c r="I27" s="37"/>
      <c r="J27" s="37"/>
      <c r="K27" s="37"/>
      <c r="L27" s="37"/>
      <c r="M27" s="37"/>
      <c r="N27" s="37"/>
      <c r="O27" s="37"/>
      <c r="R27" s="62"/>
      <c r="S27" s="62"/>
      <c r="T27" s="62"/>
      <c r="U27" s="62"/>
      <c r="V27" s="62"/>
      <c r="W27" s="62"/>
    </row>
    <row r="28" spans="1:28" s="47" customFormat="1" ht="21" customHeight="1">
      <c r="C28" s="63"/>
      <c r="D28" s="63"/>
      <c r="E28" s="63"/>
      <c r="F28" s="63"/>
      <c r="G28" s="63"/>
      <c r="H28" s="63"/>
      <c r="I28" s="64"/>
      <c r="J28" s="64"/>
      <c r="K28" s="64"/>
      <c r="L28" s="64"/>
      <c r="M28" s="64"/>
      <c r="N28" s="64"/>
      <c r="O28" s="64"/>
      <c r="R28" s="65"/>
      <c r="S28" s="65"/>
      <c r="T28" s="65"/>
      <c r="U28" s="65"/>
      <c r="V28" s="65"/>
      <c r="W28" s="65"/>
    </row>
    <row r="29" spans="1:28" ht="21" customHeight="1">
      <c r="C29" s="52"/>
      <c r="D29" s="52"/>
      <c r="E29" s="52"/>
      <c r="F29" s="52"/>
      <c r="G29" s="52"/>
      <c r="H29" s="52"/>
      <c r="I29" s="37"/>
      <c r="J29" s="37"/>
      <c r="K29" s="37"/>
      <c r="L29" s="37"/>
      <c r="M29" s="37"/>
      <c r="N29" s="37"/>
      <c r="O29" s="37"/>
      <c r="R29" s="62"/>
      <c r="S29" s="62"/>
      <c r="T29" s="62"/>
      <c r="U29" s="62"/>
      <c r="V29" s="62"/>
      <c r="W29" s="62"/>
    </row>
    <row r="30" spans="1:28">
      <c r="C30" s="46"/>
      <c r="D30" s="46"/>
      <c r="E30" s="46"/>
      <c r="F30" s="46"/>
      <c r="G30" s="46"/>
      <c r="H30" s="46"/>
      <c r="I30" s="37"/>
      <c r="J30" s="37"/>
      <c r="K30" s="37"/>
      <c r="L30" s="37"/>
      <c r="M30" s="37"/>
      <c r="N30" s="37"/>
      <c r="O30" s="37"/>
      <c r="R30" s="62"/>
      <c r="S30" s="62"/>
      <c r="T30" s="62"/>
      <c r="U30" s="62"/>
      <c r="V30" s="62"/>
      <c r="W30" s="62"/>
    </row>
    <row r="31" spans="1:28">
      <c r="I31" s="37"/>
      <c r="J31" s="37"/>
      <c r="K31" s="37"/>
      <c r="L31" s="37"/>
      <c r="M31" s="37"/>
      <c r="N31" s="37"/>
      <c r="O31" s="37"/>
      <c r="R31" s="62"/>
      <c r="S31" s="62"/>
      <c r="T31" s="62"/>
      <c r="U31" s="62"/>
      <c r="V31" s="62"/>
      <c r="W31" s="62"/>
    </row>
    <row r="32" spans="1:28">
      <c r="I32" s="37"/>
      <c r="J32" s="37"/>
      <c r="K32" s="37"/>
      <c r="L32" s="37"/>
      <c r="M32" s="37"/>
      <c r="N32" s="37"/>
      <c r="O32" s="37"/>
      <c r="R32" s="62"/>
      <c r="S32" s="62"/>
      <c r="T32" s="62"/>
      <c r="U32" s="62"/>
      <c r="V32" s="62"/>
      <c r="W32" s="62"/>
    </row>
    <row r="33" spans="9:23">
      <c r="I33" s="37"/>
      <c r="J33" s="37"/>
      <c r="K33" s="37"/>
      <c r="L33" s="37"/>
      <c r="M33" s="37"/>
      <c r="N33" s="37"/>
      <c r="O33" s="37"/>
      <c r="R33" s="62"/>
      <c r="S33" s="62"/>
      <c r="T33" s="62"/>
      <c r="U33" s="62"/>
      <c r="V33" s="62"/>
      <c r="W33" s="62"/>
    </row>
    <row r="34" spans="9:23">
      <c r="I34" s="37"/>
      <c r="J34" s="37"/>
      <c r="K34" s="37"/>
      <c r="L34" s="37"/>
      <c r="M34" s="37"/>
      <c r="N34" s="37"/>
      <c r="O34" s="37"/>
      <c r="R34" s="62"/>
      <c r="S34" s="62"/>
      <c r="T34" s="62"/>
      <c r="U34" s="62"/>
      <c r="V34" s="62"/>
      <c r="W34" s="62"/>
    </row>
    <row r="35" spans="9:23">
      <c r="I35" s="37"/>
      <c r="J35" s="37"/>
      <c r="K35" s="37"/>
      <c r="L35" s="37"/>
      <c r="M35" s="37"/>
      <c r="N35" s="37"/>
      <c r="O35" s="37"/>
      <c r="R35" s="62"/>
      <c r="S35" s="62"/>
      <c r="T35" s="62"/>
      <c r="U35" s="62"/>
      <c r="V35" s="62"/>
      <c r="W35" s="62"/>
    </row>
    <row r="36" spans="9:23">
      <c r="I36" s="37"/>
      <c r="J36" s="37"/>
      <c r="K36" s="37"/>
      <c r="L36" s="37"/>
      <c r="M36" s="37"/>
      <c r="N36" s="37"/>
      <c r="O36" s="37"/>
      <c r="R36" s="62"/>
      <c r="S36" s="62"/>
      <c r="T36" s="62"/>
      <c r="U36" s="62"/>
      <c r="V36" s="62"/>
      <c r="W36" s="62"/>
    </row>
    <row r="37" spans="9:23">
      <c r="I37" s="37"/>
      <c r="J37" s="37"/>
      <c r="K37" s="37"/>
      <c r="L37" s="37"/>
      <c r="M37" s="37"/>
      <c r="N37" s="37"/>
      <c r="O37" s="37"/>
      <c r="R37" s="62"/>
      <c r="S37" s="62"/>
      <c r="T37" s="62"/>
      <c r="U37" s="62"/>
      <c r="V37" s="62"/>
      <c r="W37" s="62"/>
    </row>
    <row r="38" spans="9:23">
      <c r="I38" s="37"/>
      <c r="J38" s="37"/>
      <c r="K38" s="37"/>
      <c r="L38" s="37"/>
      <c r="M38" s="37"/>
      <c r="N38" s="37"/>
      <c r="O38" s="37"/>
      <c r="R38" s="62"/>
      <c r="S38" s="62"/>
      <c r="T38" s="62"/>
      <c r="U38" s="62"/>
      <c r="V38" s="62"/>
      <c r="W38" s="62"/>
    </row>
    <row r="39" spans="9:23">
      <c r="I39" s="37"/>
      <c r="J39" s="37"/>
      <c r="K39" s="37"/>
      <c r="L39" s="37"/>
      <c r="M39" s="37"/>
      <c r="N39" s="37"/>
      <c r="O39" s="37"/>
      <c r="R39" s="62"/>
      <c r="S39" s="62"/>
      <c r="T39" s="62"/>
      <c r="U39" s="62"/>
      <c r="V39" s="62"/>
      <c r="W39" s="62"/>
    </row>
    <row r="40" spans="9:23">
      <c r="I40" s="37"/>
      <c r="J40" s="37"/>
      <c r="K40" s="37"/>
      <c r="L40" s="37"/>
      <c r="M40" s="37"/>
      <c r="N40" s="37"/>
      <c r="O40" s="37"/>
      <c r="R40" s="62"/>
      <c r="S40" s="62"/>
      <c r="T40" s="62"/>
      <c r="U40" s="62"/>
      <c r="V40" s="62"/>
      <c r="W40" s="62"/>
    </row>
    <row r="41" spans="9:23">
      <c r="I41" s="37"/>
      <c r="J41" s="37"/>
      <c r="K41" s="37"/>
      <c r="L41" s="37"/>
      <c r="M41" s="37"/>
      <c r="N41" s="37"/>
      <c r="O41" s="37"/>
      <c r="R41" s="62"/>
      <c r="S41" s="62"/>
      <c r="T41" s="62"/>
      <c r="U41" s="62"/>
      <c r="V41" s="62"/>
      <c r="W41" s="62"/>
    </row>
    <row r="42" spans="9:23">
      <c r="I42" s="37"/>
      <c r="J42" s="37"/>
      <c r="K42" s="37"/>
      <c r="L42" s="37"/>
      <c r="M42" s="37"/>
      <c r="N42" s="37"/>
      <c r="O42" s="37"/>
      <c r="R42" s="62"/>
      <c r="S42" s="62"/>
      <c r="T42" s="62"/>
      <c r="U42" s="62"/>
      <c r="V42" s="62"/>
      <c r="W42" s="62"/>
    </row>
    <row r="43" spans="9:23">
      <c r="I43" s="37"/>
      <c r="J43" s="37"/>
      <c r="K43" s="37"/>
      <c r="L43" s="37"/>
      <c r="M43" s="37"/>
      <c r="N43" s="37"/>
      <c r="O43" s="37"/>
    </row>
  </sheetData>
  <mergeCells count="25">
    <mergeCell ref="A26:E26"/>
    <mergeCell ref="B1:H1"/>
    <mergeCell ref="B2:I2"/>
    <mergeCell ref="A4:B6"/>
    <mergeCell ref="C4:E4"/>
    <mergeCell ref="F4:H4"/>
    <mergeCell ref="C5:H5"/>
    <mergeCell ref="A19:B19"/>
    <mergeCell ref="A9:B9"/>
    <mergeCell ref="A10:B10"/>
    <mergeCell ref="A11:B11"/>
    <mergeCell ref="A12:B12"/>
    <mergeCell ref="A13:B13"/>
    <mergeCell ref="A21:B21"/>
    <mergeCell ref="A22:B22"/>
    <mergeCell ref="A23:B23"/>
    <mergeCell ref="A14:B14"/>
    <mergeCell ref="A15:B15"/>
    <mergeCell ref="A8:B8"/>
    <mergeCell ref="A20:B20"/>
    <mergeCell ref="A25:E25"/>
    <mergeCell ref="A24:B24"/>
    <mergeCell ref="A16:B16"/>
    <mergeCell ref="A17:B17"/>
    <mergeCell ref="A18:B18"/>
  </mergeCells>
  <pageMargins left="0.98425196850393704" right="0.98425196850393704" top="0.98425196850393704" bottom="0.98425196850393704" header="0.51181102362204722" footer="0.51181102362204722"/>
  <pageSetup paperSize="9" scale="9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53"/>
  <sheetViews>
    <sheetView zoomScale="75" zoomScaleNormal="75" workbookViewId="0"/>
  </sheetViews>
  <sheetFormatPr defaultColWidth="8.85546875" defaultRowHeight="15"/>
  <cols>
    <col min="1" max="1" width="15.140625" style="36" customWidth="1"/>
    <col min="2" max="2" width="6.85546875" style="36" customWidth="1"/>
    <col min="3" max="3" width="7.5703125" style="36" customWidth="1"/>
    <col min="4" max="4" width="9.28515625" style="36" customWidth="1"/>
    <col min="5" max="5" width="7.5703125" style="36" customWidth="1"/>
    <col min="6" max="6" width="10" style="36" customWidth="1"/>
    <col min="7" max="7" width="7.5703125" style="36" customWidth="1"/>
    <col min="8" max="8" width="10" style="36" customWidth="1"/>
    <col min="9" max="9" width="9.28515625" style="36" customWidth="1"/>
    <col min="10" max="10" width="10" style="36" customWidth="1"/>
    <col min="11" max="11" width="8.85546875" style="37"/>
    <col min="12" max="16384" width="8.85546875" style="36"/>
  </cols>
  <sheetData>
    <row r="1" spans="1:11" s="47" customFormat="1" ht="15" customHeight="1">
      <c r="A1" s="66" t="s">
        <v>211</v>
      </c>
      <c r="B1" s="482" t="s">
        <v>242</v>
      </c>
      <c r="C1" s="462"/>
      <c r="D1" s="462"/>
      <c r="E1" s="462"/>
      <c r="F1" s="462"/>
      <c r="G1" s="462"/>
      <c r="H1" s="462"/>
      <c r="K1" s="64"/>
    </row>
    <row r="2" spans="1:11" ht="15" customHeight="1">
      <c r="B2" s="462" t="s">
        <v>4</v>
      </c>
      <c r="C2" s="462"/>
      <c r="D2" s="462"/>
      <c r="E2" s="462"/>
      <c r="F2" s="462"/>
      <c r="G2" s="462"/>
      <c r="H2" s="462"/>
    </row>
    <row r="3" spans="1:11" ht="18.95" customHeight="1">
      <c r="B3" s="459" t="s">
        <v>243</v>
      </c>
      <c r="C3" s="459"/>
      <c r="D3" s="459"/>
      <c r="E3" s="459"/>
      <c r="F3" s="459"/>
      <c r="G3" s="459"/>
      <c r="H3" s="459"/>
    </row>
    <row r="4" spans="1:11" ht="15" customHeight="1">
      <c r="B4" s="459" t="s">
        <v>5</v>
      </c>
      <c r="C4" s="459"/>
      <c r="D4" s="459"/>
      <c r="E4" s="459"/>
      <c r="F4" s="459"/>
      <c r="G4" s="459"/>
      <c r="H4" s="459"/>
    </row>
    <row r="5" spans="1:11" ht="15" customHeight="1" thickBot="1">
      <c r="B5" s="37"/>
      <c r="C5" s="37"/>
      <c r="D5" s="37"/>
      <c r="E5" s="37"/>
      <c r="F5" s="37"/>
      <c r="G5" s="37"/>
      <c r="H5" s="37"/>
      <c r="I5" s="37"/>
      <c r="J5" s="37"/>
    </row>
    <row r="6" spans="1:11" s="39" customFormat="1" ht="90" customHeight="1">
      <c r="A6" s="464" t="s">
        <v>10</v>
      </c>
      <c r="B6" s="483"/>
      <c r="C6" s="467" t="s">
        <v>149</v>
      </c>
      <c r="D6" s="468"/>
      <c r="E6" s="469" t="s">
        <v>23</v>
      </c>
      <c r="F6" s="468"/>
      <c r="G6" s="469" t="s">
        <v>24</v>
      </c>
      <c r="H6" s="468"/>
      <c r="I6" s="469" t="s">
        <v>150</v>
      </c>
      <c r="J6" s="467"/>
      <c r="K6" s="38"/>
    </row>
    <row r="7" spans="1:11" s="39" customFormat="1" ht="159.75" customHeight="1" thickBot="1">
      <c r="A7" s="465"/>
      <c r="B7" s="484"/>
      <c r="C7" s="416" t="s">
        <v>25</v>
      </c>
      <c r="D7" s="426" t="s">
        <v>26</v>
      </c>
      <c r="E7" s="426" t="s">
        <v>25</v>
      </c>
      <c r="F7" s="426" t="s">
        <v>27</v>
      </c>
      <c r="G7" s="426" t="s">
        <v>25</v>
      </c>
      <c r="H7" s="426" t="s">
        <v>27</v>
      </c>
      <c r="I7" s="426" t="s">
        <v>25</v>
      </c>
      <c r="J7" s="426" t="s">
        <v>27</v>
      </c>
      <c r="K7" s="38"/>
    </row>
    <row r="8" spans="1:11" ht="21.95" customHeight="1">
      <c r="A8" s="422" t="s">
        <v>144</v>
      </c>
      <c r="B8" s="184" t="s">
        <v>145</v>
      </c>
      <c r="C8" s="306">
        <v>171</v>
      </c>
      <c r="D8" s="307">
        <v>100</v>
      </c>
      <c r="E8" s="307">
        <v>84830</v>
      </c>
      <c r="F8" s="307">
        <v>42716</v>
      </c>
      <c r="G8" s="308">
        <v>56081</v>
      </c>
      <c r="H8" s="308">
        <v>31476</v>
      </c>
      <c r="I8" s="308">
        <v>12262.2</v>
      </c>
      <c r="J8" s="309">
        <v>5826.7</v>
      </c>
      <c r="K8" s="95"/>
    </row>
    <row r="9" spans="1:11" ht="14.1" customHeight="1">
      <c r="A9" s="446" t="s">
        <v>146</v>
      </c>
      <c r="B9" s="472"/>
      <c r="C9" s="310"/>
      <c r="D9" s="311"/>
      <c r="E9" s="311"/>
      <c r="F9" s="311"/>
      <c r="G9" s="311"/>
      <c r="H9" s="311"/>
      <c r="I9" s="311"/>
      <c r="J9" s="312"/>
      <c r="K9" s="95"/>
    </row>
    <row r="10" spans="1:11" ht="23.1" customHeight="1">
      <c r="A10" s="443" t="s">
        <v>128</v>
      </c>
      <c r="B10" s="471"/>
      <c r="C10" s="313">
        <v>16</v>
      </c>
      <c r="D10" s="300">
        <v>10</v>
      </c>
      <c r="E10" s="300">
        <v>6572</v>
      </c>
      <c r="F10" s="300">
        <v>3896</v>
      </c>
      <c r="G10" s="302">
        <v>5660</v>
      </c>
      <c r="H10" s="302">
        <v>2353</v>
      </c>
      <c r="I10" s="314">
        <v>837.6</v>
      </c>
      <c r="J10" s="304">
        <v>351.1</v>
      </c>
      <c r="K10" s="95"/>
    </row>
    <row r="11" spans="1:11" ht="23.1" customHeight="1">
      <c r="A11" s="443" t="s">
        <v>129</v>
      </c>
      <c r="B11" s="471"/>
      <c r="C11" s="313">
        <v>9</v>
      </c>
      <c r="D11" s="300">
        <v>6</v>
      </c>
      <c r="E11" s="300">
        <v>4792</v>
      </c>
      <c r="F11" s="300">
        <v>2469</v>
      </c>
      <c r="G11" s="302">
        <v>3192</v>
      </c>
      <c r="H11" s="302">
        <v>1090</v>
      </c>
      <c r="I11" s="314">
        <v>678.5</v>
      </c>
      <c r="J11" s="304">
        <v>243.8</v>
      </c>
      <c r="K11" s="95"/>
    </row>
    <row r="12" spans="1:11" ht="23.1" customHeight="1">
      <c r="A12" s="443" t="s">
        <v>130</v>
      </c>
      <c r="B12" s="471"/>
      <c r="C12" s="299">
        <v>7</v>
      </c>
      <c r="D12" s="300">
        <v>4</v>
      </c>
      <c r="E12" s="299">
        <v>1844</v>
      </c>
      <c r="F12" s="300">
        <v>792</v>
      </c>
      <c r="G12" s="301">
        <v>1092</v>
      </c>
      <c r="H12" s="302">
        <v>781</v>
      </c>
      <c r="I12" s="303">
        <v>203.5</v>
      </c>
      <c r="J12" s="304">
        <v>110.1</v>
      </c>
      <c r="K12" s="95"/>
    </row>
    <row r="13" spans="1:11" ht="23.1" customHeight="1">
      <c r="A13" s="443" t="s">
        <v>131</v>
      </c>
      <c r="B13" s="471"/>
      <c r="C13" s="299">
        <v>4</v>
      </c>
      <c r="D13" s="300">
        <v>2</v>
      </c>
      <c r="E13" s="299">
        <v>2996</v>
      </c>
      <c r="F13" s="300">
        <v>1854</v>
      </c>
      <c r="G13" s="301">
        <v>1154</v>
      </c>
      <c r="H13" s="302">
        <v>580</v>
      </c>
      <c r="I13" s="303">
        <v>839</v>
      </c>
      <c r="J13" s="305">
        <v>123.5</v>
      </c>
      <c r="K13" s="95"/>
    </row>
    <row r="14" spans="1:11" ht="23.1" customHeight="1">
      <c r="A14" s="443" t="s">
        <v>132</v>
      </c>
      <c r="B14" s="471"/>
      <c r="C14" s="299">
        <v>10</v>
      </c>
      <c r="D14" s="300">
        <v>7</v>
      </c>
      <c r="E14" s="299">
        <v>4893</v>
      </c>
      <c r="F14" s="300">
        <v>2209</v>
      </c>
      <c r="G14" s="301">
        <v>2647</v>
      </c>
      <c r="H14" s="302">
        <v>2051</v>
      </c>
      <c r="I14" s="303">
        <v>550.20000000000005</v>
      </c>
      <c r="J14" s="304">
        <v>283.89999999999998</v>
      </c>
      <c r="K14" s="67"/>
    </row>
    <row r="15" spans="1:11" ht="23.1" customHeight="1">
      <c r="A15" s="443" t="s">
        <v>133</v>
      </c>
      <c r="B15" s="471"/>
      <c r="C15" s="299">
        <v>17</v>
      </c>
      <c r="D15" s="300">
        <v>12</v>
      </c>
      <c r="E15" s="299">
        <v>6809</v>
      </c>
      <c r="F15" s="300">
        <v>5202</v>
      </c>
      <c r="G15" s="301">
        <v>6079</v>
      </c>
      <c r="H15" s="302">
        <v>4363</v>
      </c>
      <c r="I15" s="303">
        <v>1160.5</v>
      </c>
      <c r="J15" s="304">
        <v>744.5</v>
      </c>
      <c r="K15" s="95"/>
    </row>
    <row r="16" spans="1:11" ht="23.1" customHeight="1">
      <c r="A16" s="443" t="s">
        <v>134</v>
      </c>
      <c r="B16" s="471"/>
      <c r="C16" s="299">
        <v>33</v>
      </c>
      <c r="D16" s="300">
        <v>19</v>
      </c>
      <c r="E16" s="299">
        <v>17948</v>
      </c>
      <c r="F16" s="300">
        <v>10234</v>
      </c>
      <c r="G16" s="301">
        <v>12034</v>
      </c>
      <c r="H16" s="302">
        <v>8144</v>
      </c>
      <c r="I16" s="303">
        <v>3202</v>
      </c>
      <c r="J16" s="304">
        <v>1952.5</v>
      </c>
      <c r="K16" s="95"/>
    </row>
    <row r="17" spans="1:11" ht="23.1" customHeight="1">
      <c r="A17" s="443" t="s">
        <v>135</v>
      </c>
      <c r="B17" s="471"/>
      <c r="C17" s="299">
        <v>3</v>
      </c>
      <c r="D17" s="300">
        <v>2</v>
      </c>
      <c r="E17" s="299">
        <v>2088</v>
      </c>
      <c r="F17" s="300">
        <v>1133</v>
      </c>
      <c r="G17" s="301">
        <v>891</v>
      </c>
      <c r="H17" s="302">
        <v>537</v>
      </c>
      <c r="I17" s="303">
        <v>180.9</v>
      </c>
      <c r="J17" s="304">
        <v>87.7</v>
      </c>
      <c r="K17" s="95"/>
    </row>
    <row r="18" spans="1:11" ht="23.1" customHeight="1">
      <c r="A18" s="443" t="s">
        <v>136</v>
      </c>
      <c r="B18" s="471"/>
      <c r="C18" s="299">
        <v>3</v>
      </c>
      <c r="D18" s="300">
        <v>2</v>
      </c>
      <c r="E18" s="299">
        <v>1520</v>
      </c>
      <c r="F18" s="300">
        <v>669</v>
      </c>
      <c r="G18" s="301">
        <v>1653</v>
      </c>
      <c r="H18" s="302">
        <v>633</v>
      </c>
      <c r="I18" s="303">
        <v>225.4</v>
      </c>
      <c r="J18" s="304">
        <v>105.1</v>
      </c>
      <c r="K18" s="95"/>
    </row>
    <row r="19" spans="1:11" ht="23.1" customHeight="1">
      <c r="A19" s="443" t="s">
        <v>137</v>
      </c>
      <c r="B19" s="471"/>
      <c r="C19" s="299">
        <v>8</v>
      </c>
      <c r="D19" s="300">
        <v>5</v>
      </c>
      <c r="E19" s="299">
        <v>3926</v>
      </c>
      <c r="F19" s="300">
        <v>1065</v>
      </c>
      <c r="G19" s="301">
        <v>1841</v>
      </c>
      <c r="H19" s="302">
        <v>1183</v>
      </c>
      <c r="I19" s="303">
        <v>300.5</v>
      </c>
      <c r="J19" s="304">
        <v>118.9</v>
      </c>
      <c r="K19" s="95"/>
    </row>
    <row r="20" spans="1:11" ht="23.1" customHeight="1">
      <c r="A20" s="443" t="s">
        <v>138</v>
      </c>
      <c r="B20" s="471"/>
      <c r="C20" s="299">
        <v>13</v>
      </c>
      <c r="D20" s="300">
        <v>6</v>
      </c>
      <c r="E20" s="299">
        <v>9206</v>
      </c>
      <c r="F20" s="300">
        <v>3435</v>
      </c>
      <c r="G20" s="301">
        <v>2741</v>
      </c>
      <c r="H20" s="302">
        <v>1775</v>
      </c>
      <c r="I20" s="303">
        <v>884.7</v>
      </c>
      <c r="J20" s="304">
        <v>287</v>
      </c>
      <c r="K20" s="95"/>
    </row>
    <row r="21" spans="1:11" ht="23.1" customHeight="1">
      <c r="A21" s="443" t="s">
        <v>139</v>
      </c>
      <c r="B21" s="471"/>
      <c r="C21" s="299">
        <v>19</v>
      </c>
      <c r="D21" s="300">
        <v>9</v>
      </c>
      <c r="E21" s="299">
        <v>9979</v>
      </c>
      <c r="F21" s="300">
        <v>3878</v>
      </c>
      <c r="G21" s="301">
        <v>7119</v>
      </c>
      <c r="H21" s="302">
        <v>2772</v>
      </c>
      <c r="I21" s="303">
        <v>1335.8</v>
      </c>
      <c r="J21" s="304">
        <v>577.4</v>
      </c>
      <c r="K21" s="95"/>
    </row>
    <row r="22" spans="1:11" ht="23.1" customHeight="1">
      <c r="A22" s="443" t="s">
        <v>140</v>
      </c>
      <c r="B22" s="471"/>
      <c r="C22" s="299">
        <v>4</v>
      </c>
      <c r="D22" s="300">
        <v>2</v>
      </c>
      <c r="E22" s="299">
        <v>1769</v>
      </c>
      <c r="F22" s="300">
        <v>529</v>
      </c>
      <c r="G22" s="301">
        <v>1712</v>
      </c>
      <c r="H22" s="302">
        <v>732</v>
      </c>
      <c r="I22" s="303">
        <v>294.39999999999998</v>
      </c>
      <c r="J22" s="304">
        <v>102.8</v>
      </c>
      <c r="K22" s="95"/>
    </row>
    <row r="23" spans="1:11" ht="23.1" customHeight="1">
      <c r="A23" s="443" t="s">
        <v>141</v>
      </c>
      <c r="B23" s="471"/>
      <c r="C23" s="299">
        <v>5</v>
      </c>
      <c r="D23" s="300">
        <v>3</v>
      </c>
      <c r="E23" s="299">
        <v>1925</v>
      </c>
      <c r="F23" s="300">
        <v>1420</v>
      </c>
      <c r="G23" s="301">
        <v>2632</v>
      </c>
      <c r="H23" s="302">
        <v>1135</v>
      </c>
      <c r="I23" s="303">
        <v>386.3</v>
      </c>
      <c r="J23" s="304">
        <v>150.5</v>
      </c>
      <c r="K23" s="95"/>
    </row>
    <row r="24" spans="1:11" ht="23.1" customHeight="1">
      <c r="A24" s="443" t="s">
        <v>142</v>
      </c>
      <c r="B24" s="471"/>
      <c r="C24" s="299">
        <v>12</v>
      </c>
      <c r="D24" s="300">
        <v>6</v>
      </c>
      <c r="E24" s="299">
        <v>4517</v>
      </c>
      <c r="F24" s="300">
        <v>1924</v>
      </c>
      <c r="G24" s="301">
        <v>3730</v>
      </c>
      <c r="H24" s="302">
        <v>1827</v>
      </c>
      <c r="I24" s="303">
        <v>738.9</v>
      </c>
      <c r="J24" s="304">
        <v>304.39999999999998</v>
      </c>
      <c r="K24" s="67"/>
    </row>
    <row r="25" spans="1:11" ht="23.1" customHeight="1">
      <c r="A25" s="443" t="s">
        <v>143</v>
      </c>
      <c r="B25" s="471"/>
      <c r="C25" s="299">
        <v>8</v>
      </c>
      <c r="D25" s="300">
        <v>5</v>
      </c>
      <c r="E25" s="299">
        <v>4046</v>
      </c>
      <c r="F25" s="300">
        <v>2007</v>
      </c>
      <c r="G25" s="301">
        <v>1904</v>
      </c>
      <c r="H25" s="302">
        <v>1520</v>
      </c>
      <c r="I25" s="303">
        <v>444</v>
      </c>
      <c r="J25" s="304">
        <v>283.5</v>
      </c>
      <c r="K25" s="95"/>
    </row>
    <row r="26" spans="1:11" s="68" customFormat="1" ht="35.1" customHeight="1">
      <c r="A26" s="485" t="s">
        <v>187</v>
      </c>
      <c r="B26" s="485"/>
      <c r="C26" s="485"/>
      <c r="D26" s="485"/>
      <c r="E26" s="485"/>
      <c r="F26" s="485"/>
      <c r="G26" s="485"/>
      <c r="H26" s="485"/>
      <c r="I26" s="485"/>
      <c r="J26" s="485"/>
      <c r="K26" s="96"/>
    </row>
    <row r="27" spans="1:11" s="69" customFormat="1" ht="35.1" customHeight="1">
      <c r="A27" s="486" t="s">
        <v>28</v>
      </c>
      <c r="B27" s="486"/>
      <c r="C27" s="486"/>
      <c r="D27" s="486"/>
      <c r="E27" s="486"/>
      <c r="F27" s="486"/>
      <c r="G27" s="486"/>
      <c r="H27" s="486"/>
      <c r="I27" s="486"/>
      <c r="J27" s="486"/>
      <c r="K27" s="97"/>
    </row>
    <row r="28" spans="1:11" ht="19.149999999999999" customHeight="1">
      <c r="C28" s="70"/>
      <c r="D28" s="70"/>
      <c r="E28" s="70"/>
      <c r="F28" s="70"/>
      <c r="G28" s="70"/>
      <c r="H28" s="70"/>
    </row>
    <row r="29" spans="1:11" s="47" customFormat="1" ht="16.5" customHeight="1">
      <c r="C29" s="19"/>
      <c r="D29" s="19"/>
      <c r="E29" s="19"/>
      <c r="F29" s="19"/>
      <c r="G29" s="19"/>
      <c r="H29" s="19"/>
      <c r="I29" s="19"/>
      <c r="J29" s="19"/>
      <c r="K29" s="64"/>
    </row>
    <row r="30" spans="1:11" ht="18.75" customHeight="1">
      <c r="C30" s="172"/>
      <c r="D30" s="172"/>
      <c r="E30" s="172"/>
      <c r="F30" s="172"/>
      <c r="G30" s="172"/>
      <c r="H30" s="172"/>
      <c r="I30" s="172"/>
      <c r="J30" s="172"/>
    </row>
    <row r="31" spans="1:11" ht="13.15" customHeight="1"/>
    <row r="32" spans="1:11" ht="13.15" customHeight="1"/>
    <row r="33" ht="13.15" customHeight="1"/>
    <row r="34" ht="13.15" customHeight="1"/>
    <row r="35" ht="13.15" customHeight="1"/>
    <row r="36" ht="13.15" customHeight="1"/>
    <row r="37" ht="13.15" customHeight="1"/>
    <row r="38" ht="13.15" customHeight="1"/>
    <row r="39" ht="13.15" customHeight="1"/>
    <row r="40" ht="13.15" customHeight="1"/>
    <row r="41" ht="13.15" customHeight="1"/>
    <row r="42" ht="13.15" customHeight="1"/>
    <row r="43" ht="13.15" customHeight="1"/>
    <row r="44" ht="13.15" customHeight="1"/>
    <row r="45" ht="13.15" customHeight="1"/>
    <row r="46" ht="13.15" customHeight="1"/>
    <row r="47" ht="13.15" customHeight="1"/>
    <row r="48" ht="13.15" customHeight="1"/>
    <row r="49" ht="13.15" customHeight="1"/>
    <row r="50" ht="13.15" customHeight="1"/>
    <row r="51" ht="13.15" customHeight="1"/>
    <row r="52" ht="13.15" customHeight="1"/>
    <row r="53" ht="13.15" customHeight="1"/>
  </sheetData>
  <mergeCells count="28">
    <mergeCell ref="A26:J26"/>
    <mergeCell ref="A27:J27"/>
    <mergeCell ref="A20:B20"/>
    <mergeCell ref="A21:B21"/>
    <mergeCell ref="A22:B22"/>
    <mergeCell ref="A23:B23"/>
    <mergeCell ref="A24:B24"/>
    <mergeCell ref="A25:B25"/>
    <mergeCell ref="A19:B19"/>
    <mergeCell ref="I6:J6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9:B9"/>
    <mergeCell ref="B1:H1"/>
    <mergeCell ref="B2:H2"/>
    <mergeCell ref="B3:H3"/>
    <mergeCell ref="B4:H4"/>
    <mergeCell ref="A6:B7"/>
    <mergeCell ref="C6:D6"/>
    <mergeCell ref="E6:F6"/>
    <mergeCell ref="G6:H6"/>
  </mergeCells>
  <pageMargins left="0.98425196850393704" right="0.98425196850393704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R52"/>
  <sheetViews>
    <sheetView zoomScale="75" zoomScaleNormal="75" workbookViewId="0"/>
  </sheetViews>
  <sheetFormatPr defaultRowHeight="12.75"/>
  <cols>
    <col min="1" max="1" width="14.85546875" style="2" customWidth="1"/>
    <col min="2" max="2" width="8.42578125" style="2" customWidth="1"/>
    <col min="3" max="3" width="7.42578125" style="2" customWidth="1"/>
    <col min="4" max="4" width="9.28515625" style="2" customWidth="1"/>
    <col min="5" max="5" width="9" style="2" customWidth="1"/>
    <col min="6" max="6" width="9.28515625" style="2" customWidth="1"/>
    <col min="7" max="7" width="7.7109375" style="2" customWidth="1"/>
    <col min="8" max="8" width="8.7109375" style="2" customWidth="1"/>
    <col min="9" max="9" width="10" style="2" customWidth="1"/>
    <col min="10" max="10" width="10" style="1" bestFit="1" customWidth="1"/>
    <col min="11" max="12" width="8.85546875" style="2" customWidth="1"/>
    <col min="13" max="13" width="10" style="2" bestFit="1" customWidth="1"/>
    <col min="14" max="16384" width="9.140625" style="2"/>
  </cols>
  <sheetData>
    <row r="1" spans="1:18" s="8" customFormat="1" ht="15" customHeight="1">
      <c r="A1" s="6" t="s">
        <v>212</v>
      </c>
      <c r="B1" s="456" t="s">
        <v>244</v>
      </c>
      <c r="C1" s="457"/>
      <c r="D1" s="457"/>
      <c r="E1" s="457"/>
      <c r="F1" s="457"/>
      <c r="J1" s="9"/>
    </row>
    <row r="2" spans="1:18" s="6" customFormat="1" ht="15" customHeight="1">
      <c r="B2" s="457" t="s">
        <v>4</v>
      </c>
      <c r="C2" s="457"/>
      <c r="D2" s="457"/>
      <c r="E2" s="457"/>
      <c r="F2" s="457"/>
      <c r="J2" s="7"/>
    </row>
    <row r="3" spans="1:18" s="6" customFormat="1" ht="18.95" customHeight="1">
      <c r="B3" s="458" t="s">
        <v>245</v>
      </c>
      <c r="C3" s="458"/>
      <c r="D3" s="458"/>
      <c r="E3" s="458"/>
      <c r="F3" s="458"/>
      <c r="J3" s="7"/>
    </row>
    <row r="4" spans="1:18" s="6" customFormat="1" ht="15" customHeight="1">
      <c r="B4" s="458" t="s">
        <v>5</v>
      </c>
      <c r="C4" s="458"/>
      <c r="D4" s="458"/>
      <c r="E4" s="458"/>
      <c r="F4" s="458"/>
      <c r="J4" s="7"/>
    </row>
    <row r="5" spans="1:18" s="6" customFormat="1" ht="15" customHeight="1" thickBot="1">
      <c r="B5" s="7"/>
      <c r="C5" s="7"/>
      <c r="D5" s="7"/>
      <c r="E5" s="7"/>
      <c r="F5" s="7"/>
      <c r="G5" s="7"/>
      <c r="H5" s="7"/>
      <c r="I5" s="7"/>
      <c r="J5" s="7"/>
    </row>
    <row r="6" spans="1:18" s="72" customFormat="1" ht="88.5" customHeight="1">
      <c r="A6" s="444" t="s">
        <v>0</v>
      </c>
      <c r="B6" s="487"/>
      <c r="C6" s="491" t="s">
        <v>29</v>
      </c>
      <c r="D6" s="492"/>
      <c r="E6" s="493" t="s">
        <v>30</v>
      </c>
      <c r="F6" s="492"/>
      <c r="G6" s="493" t="s">
        <v>31</v>
      </c>
      <c r="H6" s="491"/>
      <c r="I6" s="491"/>
      <c r="J6" s="71"/>
      <c r="K6" s="417"/>
      <c r="L6" s="417"/>
    </row>
    <row r="7" spans="1:18" s="74" customFormat="1" ht="45" customHeight="1">
      <c r="A7" s="488"/>
      <c r="B7" s="489"/>
      <c r="C7" s="494" t="s">
        <v>1</v>
      </c>
      <c r="D7" s="496" t="s">
        <v>32</v>
      </c>
      <c r="E7" s="496" t="s">
        <v>1</v>
      </c>
      <c r="F7" s="496" t="s">
        <v>33</v>
      </c>
      <c r="G7" s="497" t="s">
        <v>34</v>
      </c>
      <c r="H7" s="499" t="s">
        <v>35</v>
      </c>
      <c r="I7" s="500"/>
      <c r="J7" s="73"/>
    </row>
    <row r="8" spans="1:18" s="74" customFormat="1" ht="116.25" customHeight="1" thickBot="1">
      <c r="A8" s="445"/>
      <c r="B8" s="490"/>
      <c r="C8" s="495"/>
      <c r="D8" s="441"/>
      <c r="E8" s="441"/>
      <c r="F8" s="441"/>
      <c r="G8" s="498"/>
      <c r="H8" s="412" t="s">
        <v>231</v>
      </c>
      <c r="I8" s="412" t="s">
        <v>37</v>
      </c>
      <c r="J8" s="73"/>
    </row>
    <row r="9" spans="1:18" s="6" customFormat="1" ht="21.95" customHeight="1">
      <c r="A9" s="422" t="s">
        <v>144</v>
      </c>
      <c r="B9" s="184" t="s">
        <v>145</v>
      </c>
      <c r="C9" s="315">
        <v>844</v>
      </c>
      <c r="D9" s="315">
        <v>232</v>
      </c>
      <c r="E9" s="316" t="s">
        <v>188</v>
      </c>
      <c r="F9" s="317" t="s">
        <v>189</v>
      </c>
      <c r="G9" s="318">
        <v>468</v>
      </c>
      <c r="H9" s="319">
        <v>88078</v>
      </c>
      <c r="I9" s="320">
        <v>23</v>
      </c>
      <c r="J9" s="75"/>
      <c r="K9" s="76"/>
      <c r="L9" s="85"/>
      <c r="M9" s="85"/>
    </row>
    <row r="10" spans="1:18" s="6" customFormat="1" ht="14.1" customHeight="1">
      <c r="A10" s="446" t="s">
        <v>146</v>
      </c>
      <c r="B10" s="472"/>
      <c r="C10" s="185"/>
      <c r="D10" s="185"/>
      <c r="E10" s="186"/>
      <c r="F10" s="162"/>
      <c r="G10" s="163"/>
      <c r="H10" s="321"/>
      <c r="I10" s="322"/>
      <c r="J10" s="75"/>
      <c r="K10" s="76"/>
      <c r="L10" s="85"/>
      <c r="M10" s="85"/>
    </row>
    <row r="11" spans="1:18" s="6" customFormat="1" ht="18.95" customHeight="1">
      <c r="A11" s="443" t="s">
        <v>128</v>
      </c>
      <c r="B11" s="471"/>
      <c r="C11" s="102">
        <v>62</v>
      </c>
      <c r="D11" s="102">
        <v>13</v>
      </c>
      <c r="E11" s="103">
        <v>1809.2</v>
      </c>
      <c r="F11" s="98">
        <v>473.6</v>
      </c>
      <c r="G11" s="94">
        <v>36</v>
      </c>
      <c r="H11" s="323">
        <v>106955</v>
      </c>
      <c r="I11" s="324">
        <v>25</v>
      </c>
      <c r="J11" s="7"/>
      <c r="K11" s="77"/>
      <c r="L11" s="85"/>
      <c r="M11" s="85"/>
      <c r="Q11" s="78"/>
      <c r="R11" s="78"/>
    </row>
    <row r="12" spans="1:18" s="6" customFormat="1" ht="18.95" customHeight="1">
      <c r="A12" s="443" t="s">
        <v>129</v>
      </c>
      <c r="B12" s="471"/>
      <c r="C12" s="102">
        <v>31</v>
      </c>
      <c r="D12" s="102">
        <v>2</v>
      </c>
      <c r="E12" s="103">
        <v>835.4</v>
      </c>
      <c r="F12" s="98">
        <v>156.4</v>
      </c>
      <c r="G12" s="94">
        <v>22</v>
      </c>
      <c r="H12" s="323">
        <v>89881</v>
      </c>
      <c r="I12" s="104">
        <v>18</v>
      </c>
      <c r="J12" s="7"/>
      <c r="K12" s="77"/>
      <c r="L12" s="79"/>
      <c r="M12" s="85"/>
      <c r="Q12" s="78"/>
      <c r="R12" s="78"/>
    </row>
    <row r="13" spans="1:18" s="6" customFormat="1" ht="18.95" customHeight="1">
      <c r="A13" s="443" t="s">
        <v>130</v>
      </c>
      <c r="B13" s="471"/>
      <c r="C13" s="102">
        <v>48</v>
      </c>
      <c r="D13" s="102">
        <v>20</v>
      </c>
      <c r="E13" s="103">
        <v>1092.2</v>
      </c>
      <c r="F13" s="98">
        <v>253</v>
      </c>
      <c r="G13" s="94">
        <v>31</v>
      </c>
      <c r="H13" s="323">
        <v>47097</v>
      </c>
      <c r="I13" s="104">
        <v>30</v>
      </c>
      <c r="J13" s="7"/>
      <c r="K13" s="80"/>
      <c r="L13" s="85"/>
      <c r="M13" s="85"/>
      <c r="Q13" s="78"/>
      <c r="R13" s="78"/>
    </row>
    <row r="14" spans="1:18" s="6" customFormat="1" ht="18.95" customHeight="1">
      <c r="A14" s="443" t="s">
        <v>131</v>
      </c>
      <c r="B14" s="471"/>
      <c r="C14" s="102">
        <v>17</v>
      </c>
      <c r="D14" s="164" t="s">
        <v>185</v>
      </c>
      <c r="E14" s="103">
        <v>218.9</v>
      </c>
      <c r="F14" s="98">
        <v>63</v>
      </c>
      <c r="G14" s="94">
        <v>12</v>
      </c>
      <c r="H14" s="323">
        <v>75519</v>
      </c>
      <c r="I14" s="104">
        <v>29</v>
      </c>
      <c r="J14" s="7"/>
      <c r="K14" s="77"/>
      <c r="L14" s="85"/>
      <c r="M14" s="85"/>
      <c r="Q14" s="78"/>
      <c r="R14" s="78"/>
    </row>
    <row r="15" spans="1:18" s="6" customFormat="1" ht="18.95" customHeight="1">
      <c r="A15" s="443" t="s">
        <v>132</v>
      </c>
      <c r="B15" s="471"/>
      <c r="C15" s="102">
        <v>50</v>
      </c>
      <c r="D15" s="102">
        <v>11</v>
      </c>
      <c r="E15" s="103">
        <v>1123.5</v>
      </c>
      <c r="F15" s="98">
        <v>224.1</v>
      </c>
      <c r="G15" s="94">
        <v>23</v>
      </c>
      <c r="H15" s="323">
        <v>94078</v>
      </c>
      <c r="I15" s="104">
        <v>24</v>
      </c>
      <c r="J15" s="7"/>
      <c r="K15" s="77"/>
      <c r="L15" s="85"/>
      <c r="M15" s="85"/>
      <c r="Q15" s="78"/>
      <c r="R15" s="78"/>
    </row>
    <row r="16" spans="1:18" s="6" customFormat="1" ht="18.95" customHeight="1">
      <c r="A16" s="443" t="s">
        <v>133</v>
      </c>
      <c r="B16" s="471"/>
      <c r="C16" s="102">
        <v>116</v>
      </c>
      <c r="D16" s="102">
        <v>38</v>
      </c>
      <c r="E16" s="103">
        <v>8038.2</v>
      </c>
      <c r="F16" s="98">
        <v>1775.6</v>
      </c>
      <c r="G16" s="94">
        <v>47</v>
      </c>
      <c r="H16" s="323">
        <v>79398</v>
      </c>
      <c r="I16" s="104">
        <v>20</v>
      </c>
      <c r="J16" s="7"/>
      <c r="K16" s="77"/>
      <c r="L16" s="85"/>
      <c r="M16" s="85"/>
      <c r="Q16" s="78"/>
      <c r="R16" s="78"/>
    </row>
    <row r="17" spans="1:18" s="6" customFormat="1" ht="18.95" customHeight="1">
      <c r="A17" s="443" t="s">
        <v>134</v>
      </c>
      <c r="B17" s="471"/>
      <c r="C17" s="102">
        <v>120</v>
      </c>
      <c r="D17" s="102">
        <v>33</v>
      </c>
      <c r="E17" s="103">
        <v>9026</v>
      </c>
      <c r="F17" s="98">
        <v>1079.9000000000001</v>
      </c>
      <c r="G17" s="94">
        <v>63</v>
      </c>
      <c r="H17" s="323">
        <v>135986</v>
      </c>
      <c r="I17" s="104">
        <v>27</v>
      </c>
      <c r="J17" s="7"/>
      <c r="K17" s="77"/>
      <c r="L17" s="85"/>
      <c r="M17" s="85"/>
      <c r="Q17" s="78"/>
      <c r="R17" s="78"/>
    </row>
    <row r="18" spans="1:18" s="6" customFormat="1" ht="18.95" customHeight="1">
      <c r="A18" s="443" t="s">
        <v>135</v>
      </c>
      <c r="B18" s="471"/>
      <c r="C18" s="102">
        <v>16</v>
      </c>
      <c r="D18" s="102">
        <v>1</v>
      </c>
      <c r="E18" s="103">
        <v>222.8</v>
      </c>
      <c r="F18" s="98">
        <v>76.599999999999994</v>
      </c>
      <c r="G18" s="94">
        <v>13</v>
      </c>
      <c r="H18" s="323">
        <v>52652</v>
      </c>
      <c r="I18" s="104">
        <v>25</v>
      </c>
      <c r="J18" s="7"/>
      <c r="K18" s="77"/>
      <c r="L18" s="85"/>
      <c r="M18" s="85"/>
      <c r="Q18" s="78"/>
      <c r="R18" s="78"/>
    </row>
    <row r="19" spans="1:18" s="6" customFormat="1" ht="18.95" customHeight="1">
      <c r="A19" s="443" t="s">
        <v>136</v>
      </c>
      <c r="B19" s="471"/>
      <c r="C19" s="102">
        <v>49</v>
      </c>
      <c r="D19" s="102">
        <v>8</v>
      </c>
      <c r="E19" s="103">
        <v>1423.2</v>
      </c>
      <c r="F19" s="98">
        <v>370.1</v>
      </c>
      <c r="G19" s="94">
        <v>27</v>
      </c>
      <c r="H19" s="323">
        <v>49851</v>
      </c>
      <c r="I19" s="104">
        <v>23</v>
      </c>
      <c r="J19" s="7"/>
      <c r="K19" s="77"/>
      <c r="L19" s="85"/>
      <c r="M19" s="85"/>
      <c r="Q19" s="78"/>
      <c r="R19" s="78"/>
    </row>
    <row r="20" spans="1:18" s="6" customFormat="1" ht="18.95" customHeight="1">
      <c r="A20" s="443" t="s">
        <v>137</v>
      </c>
      <c r="B20" s="471"/>
      <c r="C20" s="102">
        <v>28</v>
      </c>
      <c r="D20" s="102">
        <v>10</v>
      </c>
      <c r="E20" s="103">
        <v>472.3</v>
      </c>
      <c r="F20" s="98">
        <v>122.4</v>
      </c>
      <c r="G20" s="94">
        <v>12</v>
      </c>
      <c r="H20" s="323">
        <v>78167</v>
      </c>
      <c r="I20" s="104">
        <v>23</v>
      </c>
      <c r="J20" s="7"/>
      <c r="K20" s="77"/>
      <c r="L20" s="85"/>
      <c r="M20" s="85"/>
      <c r="Q20" s="78"/>
      <c r="R20" s="78"/>
    </row>
    <row r="21" spans="1:18" s="6" customFormat="1" ht="18.95" customHeight="1">
      <c r="A21" s="443" t="s">
        <v>138</v>
      </c>
      <c r="B21" s="471"/>
      <c r="C21" s="102">
        <v>69</v>
      </c>
      <c r="D21" s="102">
        <v>36</v>
      </c>
      <c r="E21" s="103">
        <v>2149.1</v>
      </c>
      <c r="F21" s="98">
        <v>280.3</v>
      </c>
      <c r="G21" s="94">
        <v>26</v>
      </c>
      <c r="H21" s="323">
        <v>117537</v>
      </c>
      <c r="I21" s="104">
        <v>26</v>
      </c>
      <c r="J21" s="7"/>
      <c r="K21" s="77"/>
      <c r="L21" s="85"/>
      <c r="M21" s="85"/>
      <c r="Q21" s="78"/>
      <c r="R21" s="78"/>
    </row>
    <row r="22" spans="1:18" s="6" customFormat="1" ht="18.95" customHeight="1">
      <c r="A22" s="443" t="s">
        <v>139</v>
      </c>
      <c r="B22" s="471"/>
      <c r="C22" s="102">
        <v>62</v>
      </c>
      <c r="D22" s="102">
        <v>11</v>
      </c>
      <c r="E22" s="103">
        <v>1423.5</v>
      </c>
      <c r="F22" s="98">
        <v>262.10000000000002</v>
      </c>
      <c r="G22" s="94">
        <v>52</v>
      </c>
      <c r="H22" s="323">
        <v>97416</v>
      </c>
      <c r="I22" s="104">
        <v>18</v>
      </c>
      <c r="J22" s="7"/>
      <c r="K22" s="77"/>
      <c r="L22" s="85"/>
      <c r="M22" s="85"/>
      <c r="Q22" s="78"/>
      <c r="R22" s="78"/>
    </row>
    <row r="23" spans="1:18" s="6" customFormat="1" ht="18.95" customHeight="1">
      <c r="A23" s="443" t="s">
        <v>140</v>
      </c>
      <c r="B23" s="471"/>
      <c r="C23" s="102">
        <v>30</v>
      </c>
      <c r="D23" s="102">
        <v>11</v>
      </c>
      <c r="E23" s="103">
        <v>683</v>
      </c>
      <c r="F23" s="98">
        <v>148.19999999999999</v>
      </c>
      <c r="G23" s="94">
        <v>14</v>
      </c>
      <c r="H23" s="323">
        <v>57294</v>
      </c>
      <c r="I23" s="104">
        <v>20</v>
      </c>
      <c r="J23" s="7"/>
      <c r="K23" s="77"/>
      <c r="L23" s="85"/>
      <c r="M23" s="85"/>
      <c r="Q23" s="78"/>
      <c r="R23" s="78"/>
    </row>
    <row r="24" spans="1:18" s="6" customFormat="1" ht="18.95" customHeight="1">
      <c r="A24" s="443" t="s">
        <v>141</v>
      </c>
      <c r="B24" s="471"/>
      <c r="C24" s="102">
        <v>30</v>
      </c>
      <c r="D24" s="102">
        <v>8</v>
      </c>
      <c r="E24" s="103">
        <v>507.6</v>
      </c>
      <c r="F24" s="98">
        <v>129.80000000000001</v>
      </c>
      <c r="G24" s="94">
        <v>21</v>
      </c>
      <c r="H24" s="323">
        <v>48529</v>
      </c>
      <c r="I24" s="104">
        <v>25</v>
      </c>
      <c r="J24" s="7"/>
      <c r="K24" s="77"/>
      <c r="L24" s="85"/>
      <c r="M24" s="85"/>
      <c r="Q24" s="78"/>
      <c r="R24" s="78"/>
    </row>
    <row r="25" spans="1:18" s="6" customFormat="1" ht="18.95" customHeight="1">
      <c r="A25" s="443" t="s">
        <v>142</v>
      </c>
      <c r="B25" s="471"/>
      <c r="C25" s="102">
        <v>90</v>
      </c>
      <c r="D25" s="102">
        <v>28</v>
      </c>
      <c r="E25" s="103">
        <v>1109.4000000000001</v>
      </c>
      <c r="F25" s="98">
        <v>318.8</v>
      </c>
      <c r="G25" s="94">
        <v>46</v>
      </c>
      <c r="H25" s="323">
        <v>86576</v>
      </c>
      <c r="I25" s="104">
        <v>24</v>
      </c>
      <c r="J25" s="7"/>
      <c r="K25" s="77"/>
      <c r="L25" s="85"/>
      <c r="M25" s="85"/>
      <c r="Q25" s="78"/>
      <c r="R25" s="78"/>
    </row>
    <row r="26" spans="1:18" s="6" customFormat="1" ht="18.95" customHeight="1">
      <c r="A26" s="443" t="s">
        <v>143</v>
      </c>
      <c r="B26" s="471"/>
      <c r="C26" s="102">
        <v>26</v>
      </c>
      <c r="D26" s="102">
        <v>2</v>
      </c>
      <c r="E26" s="103">
        <v>475.1</v>
      </c>
      <c r="F26" s="98">
        <v>106.9</v>
      </c>
      <c r="G26" s="94">
        <v>23</v>
      </c>
      <c r="H26" s="323">
        <v>72609</v>
      </c>
      <c r="I26" s="104">
        <v>27</v>
      </c>
      <c r="J26" s="7"/>
      <c r="K26" s="77"/>
      <c r="L26" s="85"/>
      <c r="M26" s="85"/>
      <c r="Q26" s="78"/>
      <c r="R26" s="78"/>
    </row>
    <row r="27" spans="1:18" ht="24.95" customHeight="1">
      <c r="A27" s="502" t="s">
        <v>38</v>
      </c>
      <c r="B27" s="502"/>
      <c r="C27" s="502"/>
      <c r="D27" s="502"/>
      <c r="E27" s="502"/>
      <c r="F27" s="502"/>
      <c r="G27" s="502"/>
      <c r="H27" s="502"/>
      <c r="I27" s="502"/>
    </row>
    <row r="28" spans="1:18" s="16" customFormat="1" ht="20.25" customHeight="1">
      <c r="A28" s="439" t="s">
        <v>39</v>
      </c>
      <c r="B28" s="439"/>
      <c r="C28" s="439"/>
      <c r="D28" s="439"/>
      <c r="E28" s="439"/>
      <c r="F28" s="439"/>
      <c r="G28" s="439"/>
      <c r="H28" s="439"/>
      <c r="I28" s="439"/>
      <c r="J28" s="15"/>
    </row>
    <row r="29" spans="1:18" s="3" customFormat="1" ht="12.95" customHeight="1">
      <c r="B29" s="501"/>
      <c r="C29" s="501"/>
      <c r="D29" s="501"/>
      <c r="E29" s="501"/>
      <c r="F29" s="501"/>
      <c r="G29" s="501"/>
      <c r="H29" s="501"/>
      <c r="I29" s="501"/>
      <c r="J29" s="4"/>
    </row>
    <row r="30" spans="1:18" s="3" customFormat="1" ht="21.75" customHeight="1">
      <c r="B30" s="5"/>
      <c r="C30" s="19"/>
      <c r="D30" s="19"/>
      <c r="E30" s="14"/>
      <c r="F30" s="14"/>
      <c r="G30" s="19"/>
      <c r="H30" s="19"/>
      <c r="I30" s="19"/>
      <c r="J30" s="4"/>
    </row>
    <row r="31" spans="1:18" ht="16.899999999999999" customHeight="1">
      <c r="B31" s="81"/>
      <c r="C31" s="19"/>
      <c r="D31" s="19"/>
      <c r="E31" s="19"/>
      <c r="F31" s="19"/>
      <c r="G31" s="19"/>
      <c r="H31" s="19"/>
      <c r="I31" s="19"/>
    </row>
    <row r="32" spans="1:18" ht="18.75" customHeight="1">
      <c r="C32" s="325"/>
      <c r="D32" s="325"/>
      <c r="E32" s="325"/>
      <c r="F32" s="325"/>
      <c r="G32" s="325"/>
      <c r="H32" s="82"/>
      <c r="I32" s="82"/>
    </row>
    <row r="33" spans="5:9" ht="13.15" customHeight="1">
      <c r="E33" s="83"/>
      <c r="F33" s="83"/>
    </row>
    <row r="34" spans="5:9" ht="13.15" customHeight="1">
      <c r="E34" s="83"/>
      <c r="F34" s="83"/>
      <c r="I34" s="84"/>
    </row>
    <row r="35" spans="5:9" ht="13.15" customHeight="1">
      <c r="E35" s="83"/>
      <c r="F35" s="83"/>
    </row>
    <row r="36" spans="5:9" ht="13.15" customHeight="1">
      <c r="E36" s="85"/>
      <c r="F36" s="85"/>
      <c r="G36" s="85"/>
      <c r="H36" s="25"/>
      <c r="I36" s="25"/>
    </row>
    <row r="37" spans="5:9">
      <c r="E37" s="85"/>
      <c r="F37" s="85"/>
      <c r="G37" s="85"/>
    </row>
    <row r="38" spans="5:9">
      <c r="E38" s="85"/>
      <c r="F38" s="85"/>
      <c r="G38" s="85"/>
    </row>
    <row r="39" spans="5:9">
      <c r="E39" s="85"/>
      <c r="F39" s="85"/>
      <c r="G39" s="85"/>
    </row>
    <row r="40" spans="5:9">
      <c r="E40" s="85"/>
      <c r="F40" s="85"/>
      <c r="G40" s="85"/>
    </row>
    <row r="41" spans="5:9">
      <c r="E41" s="85"/>
      <c r="F41" s="85"/>
      <c r="G41" s="85"/>
    </row>
    <row r="42" spans="5:9">
      <c r="E42" s="85"/>
      <c r="F42" s="85"/>
      <c r="G42" s="85"/>
    </row>
    <row r="43" spans="5:9">
      <c r="E43" s="85"/>
      <c r="F43" s="85"/>
      <c r="G43" s="85"/>
    </row>
    <row r="44" spans="5:9">
      <c r="E44" s="85"/>
      <c r="F44" s="85"/>
      <c r="G44" s="85"/>
    </row>
    <row r="45" spans="5:9">
      <c r="E45" s="85"/>
      <c r="F45" s="85"/>
      <c r="G45" s="85"/>
    </row>
    <row r="46" spans="5:9">
      <c r="E46" s="85"/>
      <c r="F46" s="85"/>
      <c r="G46" s="85"/>
    </row>
    <row r="47" spans="5:9">
      <c r="E47" s="85"/>
      <c r="F47" s="85"/>
      <c r="G47" s="85"/>
    </row>
    <row r="48" spans="5:9">
      <c r="E48" s="85"/>
      <c r="F48" s="85"/>
      <c r="G48" s="85"/>
    </row>
    <row r="49" spans="5:7">
      <c r="E49" s="85"/>
      <c r="F49" s="85"/>
      <c r="G49" s="85"/>
    </row>
    <row r="50" spans="5:7">
      <c r="E50" s="85"/>
      <c r="F50" s="85"/>
      <c r="G50" s="85"/>
    </row>
    <row r="51" spans="5:7">
      <c r="E51" s="85"/>
      <c r="F51" s="85"/>
      <c r="G51" s="85"/>
    </row>
    <row r="52" spans="5:7">
      <c r="E52" s="85"/>
      <c r="F52" s="85"/>
      <c r="G52" s="85"/>
    </row>
  </sheetData>
  <mergeCells count="34">
    <mergeCell ref="A21:B21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8:I28"/>
    <mergeCell ref="B29:I29"/>
    <mergeCell ref="A22:B22"/>
    <mergeCell ref="A23:B23"/>
    <mergeCell ref="A24:B24"/>
    <mergeCell ref="A25:B25"/>
    <mergeCell ref="A26:B26"/>
    <mergeCell ref="A27:I27"/>
    <mergeCell ref="G6:I6"/>
    <mergeCell ref="C7:C8"/>
    <mergeCell ref="D7:D8"/>
    <mergeCell ref="E7:E8"/>
    <mergeCell ref="F7:F8"/>
    <mergeCell ref="G7:G8"/>
    <mergeCell ref="H7:I7"/>
    <mergeCell ref="A10:B10"/>
    <mergeCell ref="B1:F1"/>
    <mergeCell ref="B2:F2"/>
    <mergeCell ref="B3:F3"/>
    <mergeCell ref="B4:F4"/>
    <mergeCell ref="A6:B8"/>
    <mergeCell ref="C6:D6"/>
    <mergeCell ref="E6:F6"/>
  </mergeCells>
  <pageMargins left="0.98425196850393704" right="0.98425196850393704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L65"/>
  <sheetViews>
    <sheetView zoomScale="75" zoomScaleNormal="75" workbookViewId="0"/>
  </sheetViews>
  <sheetFormatPr defaultRowHeight="15"/>
  <cols>
    <col min="1" max="1" width="15.5703125" style="6" customWidth="1"/>
    <col min="2" max="2" width="7" style="6" customWidth="1"/>
    <col min="3" max="7" width="9.7109375" style="6" customWidth="1"/>
    <col min="8" max="8" width="10.5703125" style="6" customWidth="1"/>
    <col min="9" max="9" width="9.7109375" style="7" customWidth="1"/>
    <col min="10" max="16384" width="9.140625" style="6"/>
  </cols>
  <sheetData>
    <row r="1" spans="1:12" s="8" customFormat="1" ht="15" customHeight="1">
      <c r="A1" s="6" t="s">
        <v>213</v>
      </c>
      <c r="B1" s="456" t="s">
        <v>246</v>
      </c>
      <c r="C1" s="457"/>
      <c r="D1" s="457"/>
      <c r="I1" s="9"/>
    </row>
    <row r="2" spans="1:12" ht="15" customHeight="1">
      <c r="B2" s="457" t="s">
        <v>4</v>
      </c>
      <c r="C2" s="457"/>
      <c r="D2" s="457"/>
    </row>
    <row r="3" spans="1:12" ht="18.95" customHeight="1">
      <c r="B3" s="458" t="s">
        <v>247</v>
      </c>
      <c r="C3" s="458"/>
      <c r="D3" s="458"/>
      <c r="E3" s="458"/>
    </row>
    <row r="4" spans="1:12" ht="15" customHeight="1">
      <c r="B4" s="458" t="s">
        <v>5</v>
      </c>
      <c r="C4" s="458"/>
      <c r="D4" s="458"/>
    </row>
    <row r="5" spans="1:12" ht="10.5" customHeight="1" thickBot="1">
      <c r="B5" s="7"/>
      <c r="C5" s="7"/>
      <c r="D5" s="7"/>
      <c r="E5" s="7"/>
      <c r="F5" s="7"/>
      <c r="G5" s="7"/>
      <c r="H5" s="7"/>
    </row>
    <row r="6" spans="1:12" s="108" customFormat="1" ht="20.25" customHeight="1">
      <c r="A6" s="444" t="s">
        <v>0</v>
      </c>
      <c r="B6" s="487"/>
      <c r="C6" s="504" t="s">
        <v>31</v>
      </c>
      <c r="D6" s="503" t="s">
        <v>48</v>
      </c>
      <c r="E6" s="440" t="s">
        <v>49</v>
      </c>
      <c r="F6" s="493" t="s">
        <v>190</v>
      </c>
      <c r="G6" s="492"/>
      <c r="H6" s="503" t="s">
        <v>50</v>
      </c>
      <c r="I6" s="105"/>
      <c r="J6" s="106"/>
      <c r="K6" s="107"/>
      <c r="L6" s="107"/>
    </row>
    <row r="7" spans="1:12" s="108" customFormat="1" ht="45.75" customHeight="1" thickBot="1">
      <c r="A7" s="445"/>
      <c r="B7" s="490"/>
      <c r="C7" s="495"/>
      <c r="D7" s="498"/>
      <c r="E7" s="441"/>
      <c r="F7" s="412" t="s">
        <v>51</v>
      </c>
      <c r="G7" s="424" t="s">
        <v>36</v>
      </c>
      <c r="H7" s="498"/>
      <c r="I7" s="105"/>
      <c r="J7" s="106"/>
      <c r="K7" s="107"/>
      <c r="L7" s="107"/>
    </row>
    <row r="8" spans="1:12" s="7" customFormat="1" ht="17.25" customHeight="1">
      <c r="A8" s="488" t="s">
        <v>52</v>
      </c>
      <c r="B8" s="488"/>
      <c r="C8" s="488"/>
      <c r="D8" s="488"/>
      <c r="E8" s="488"/>
      <c r="F8" s="488"/>
      <c r="G8" s="488"/>
      <c r="H8" s="488"/>
    </row>
    <row r="9" spans="1:12" s="11" customFormat="1" ht="18" customHeight="1">
      <c r="A9" s="422" t="s">
        <v>144</v>
      </c>
      <c r="B9" s="184" t="s">
        <v>145</v>
      </c>
      <c r="C9" s="326">
        <v>463</v>
      </c>
      <c r="D9" s="327">
        <v>1243</v>
      </c>
      <c r="E9" s="327">
        <v>266479</v>
      </c>
      <c r="F9" s="328">
        <v>1757</v>
      </c>
      <c r="G9" s="327">
        <v>3795</v>
      </c>
      <c r="H9" s="329">
        <v>41030</v>
      </c>
      <c r="I9" s="109"/>
      <c r="J9" s="110"/>
    </row>
    <row r="10" spans="1:12" s="11" customFormat="1" ht="14.1" customHeight="1">
      <c r="A10" s="446" t="s">
        <v>146</v>
      </c>
      <c r="B10" s="472"/>
      <c r="C10" s="330"/>
      <c r="D10" s="331"/>
      <c r="E10" s="331"/>
      <c r="F10" s="328"/>
      <c r="G10" s="331"/>
      <c r="H10" s="329"/>
      <c r="I10" s="109"/>
      <c r="J10" s="110"/>
    </row>
    <row r="11" spans="1:12" ht="14.25" customHeight="1">
      <c r="A11" s="443" t="s">
        <v>128</v>
      </c>
      <c r="B11" s="471"/>
      <c r="C11" s="332">
        <v>36</v>
      </c>
      <c r="D11" s="333">
        <v>103</v>
      </c>
      <c r="E11" s="333">
        <v>25266</v>
      </c>
      <c r="F11" s="334">
        <v>151.80000000000001</v>
      </c>
      <c r="G11" s="333">
        <v>4218</v>
      </c>
      <c r="H11" s="335">
        <v>3845.3</v>
      </c>
      <c r="I11" s="109"/>
    </row>
    <row r="12" spans="1:12" ht="14.25" customHeight="1">
      <c r="A12" s="443" t="s">
        <v>129</v>
      </c>
      <c r="B12" s="471"/>
      <c r="C12" s="332">
        <v>21</v>
      </c>
      <c r="D12" s="333">
        <v>75</v>
      </c>
      <c r="E12" s="333">
        <v>15131</v>
      </c>
      <c r="F12" s="334">
        <v>112.9</v>
      </c>
      <c r="G12" s="333">
        <v>5375</v>
      </c>
      <c r="H12" s="335">
        <v>1971.3</v>
      </c>
      <c r="I12" s="109"/>
    </row>
    <row r="13" spans="1:12" ht="14.25" customHeight="1">
      <c r="A13" s="443" t="s">
        <v>130</v>
      </c>
      <c r="B13" s="471"/>
      <c r="C13" s="332">
        <v>31</v>
      </c>
      <c r="D13" s="333">
        <v>48</v>
      </c>
      <c r="E13" s="333">
        <v>9988</v>
      </c>
      <c r="F13" s="334">
        <v>48.1</v>
      </c>
      <c r="G13" s="333">
        <v>1550</v>
      </c>
      <c r="H13" s="335">
        <v>1457.1</v>
      </c>
      <c r="I13" s="109"/>
    </row>
    <row r="14" spans="1:12" ht="14.25" customHeight="1">
      <c r="A14" s="443" t="s">
        <v>131</v>
      </c>
      <c r="B14" s="471"/>
      <c r="C14" s="332">
        <v>12</v>
      </c>
      <c r="D14" s="333">
        <v>25</v>
      </c>
      <c r="E14" s="333">
        <v>4137</v>
      </c>
      <c r="F14" s="334">
        <v>31.2</v>
      </c>
      <c r="G14" s="333">
        <v>2603</v>
      </c>
      <c r="H14" s="335">
        <v>899.4</v>
      </c>
      <c r="I14" s="109"/>
      <c r="K14" s="17"/>
    </row>
    <row r="15" spans="1:12" ht="14.25" customHeight="1">
      <c r="A15" s="443" t="s">
        <v>132</v>
      </c>
      <c r="B15" s="471"/>
      <c r="C15" s="332">
        <v>22</v>
      </c>
      <c r="D15" s="333">
        <v>59</v>
      </c>
      <c r="E15" s="333">
        <v>11530</v>
      </c>
      <c r="F15" s="334">
        <v>88.9</v>
      </c>
      <c r="G15" s="333">
        <v>4041</v>
      </c>
      <c r="H15" s="335">
        <v>2159.8000000000002</v>
      </c>
      <c r="I15" s="109"/>
    </row>
    <row r="16" spans="1:12" ht="14.25" customHeight="1">
      <c r="A16" s="443" t="s">
        <v>133</v>
      </c>
      <c r="B16" s="471"/>
      <c r="C16" s="332">
        <v>47</v>
      </c>
      <c r="D16" s="333">
        <v>126</v>
      </c>
      <c r="E16" s="333">
        <v>24699</v>
      </c>
      <c r="F16" s="334">
        <v>183.1</v>
      </c>
      <c r="G16" s="333">
        <v>3896</v>
      </c>
      <c r="H16" s="335">
        <v>3693.9</v>
      </c>
      <c r="I16" s="109"/>
    </row>
    <row r="17" spans="1:11" ht="14.25" customHeight="1">
      <c r="A17" s="443" t="s">
        <v>134</v>
      </c>
      <c r="B17" s="471"/>
      <c r="C17" s="332">
        <v>62</v>
      </c>
      <c r="D17" s="333">
        <v>205</v>
      </c>
      <c r="E17" s="333">
        <v>43958</v>
      </c>
      <c r="F17" s="334">
        <v>316.39999999999998</v>
      </c>
      <c r="G17" s="333">
        <v>5104</v>
      </c>
      <c r="H17" s="335">
        <v>8560.2999999999993</v>
      </c>
      <c r="I17" s="109"/>
    </row>
    <row r="18" spans="1:11" ht="14.25" customHeight="1">
      <c r="A18" s="443" t="s">
        <v>135</v>
      </c>
      <c r="B18" s="471"/>
      <c r="C18" s="332">
        <v>13</v>
      </c>
      <c r="D18" s="333">
        <v>22</v>
      </c>
      <c r="E18" s="333">
        <v>4971</v>
      </c>
      <c r="F18" s="334">
        <v>27.3</v>
      </c>
      <c r="G18" s="333">
        <v>2097</v>
      </c>
      <c r="H18" s="335">
        <v>681.8</v>
      </c>
      <c r="I18" s="109"/>
    </row>
    <row r="19" spans="1:11" ht="14.25" customHeight="1">
      <c r="A19" s="443" t="s">
        <v>136</v>
      </c>
      <c r="B19" s="471"/>
      <c r="C19" s="332">
        <v>27</v>
      </c>
      <c r="D19" s="333">
        <v>45</v>
      </c>
      <c r="E19" s="333">
        <v>11614</v>
      </c>
      <c r="F19" s="334">
        <v>58.6</v>
      </c>
      <c r="G19" s="333">
        <v>2171</v>
      </c>
      <c r="H19" s="335">
        <v>1343</v>
      </c>
      <c r="I19" s="109"/>
    </row>
    <row r="20" spans="1:11" ht="14.25" customHeight="1">
      <c r="A20" s="443" t="s">
        <v>137</v>
      </c>
      <c r="B20" s="471"/>
      <c r="C20" s="332">
        <v>12</v>
      </c>
      <c r="D20" s="333">
        <v>27</v>
      </c>
      <c r="E20" s="333">
        <v>5819</v>
      </c>
      <c r="F20" s="334">
        <v>40.299999999999997</v>
      </c>
      <c r="G20" s="333">
        <v>3358</v>
      </c>
      <c r="H20" s="335">
        <v>929.1</v>
      </c>
      <c r="I20" s="109"/>
      <c r="K20" s="86"/>
    </row>
    <row r="21" spans="1:11" ht="14.25" customHeight="1">
      <c r="A21" s="443" t="s">
        <v>138</v>
      </c>
      <c r="B21" s="471"/>
      <c r="C21" s="332">
        <v>26</v>
      </c>
      <c r="D21" s="333">
        <v>80</v>
      </c>
      <c r="E21" s="333">
        <v>16906</v>
      </c>
      <c r="F21" s="334">
        <v>116.7</v>
      </c>
      <c r="G21" s="333">
        <v>4488</v>
      </c>
      <c r="H21" s="335">
        <v>3020.7</v>
      </c>
      <c r="I21" s="109"/>
    </row>
    <row r="22" spans="1:11" ht="14.25" customHeight="1">
      <c r="A22" s="443" t="s">
        <v>139</v>
      </c>
      <c r="B22" s="471"/>
      <c r="C22" s="332">
        <v>52</v>
      </c>
      <c r="D22" s="333">
        <v>190</v>
      </c>
      <c r="E22" s="333">
        <v>38433</v>
      </c>
      <c r="F22" s="334">
        <v>275.39999999999998</v>
      </c>
      <c r="G22" s="333">
        <v>5297</v>
      </c>
      <c r="H22" s="335">
        <v>5061.8</v>
      </c>
      <c r="I22" s="109"/>
    </row>
    <row r="23" spans="1:11" ht="14.25" customHeight="1">
      <c r="A23" s="443" t="s">
        <v>140</v>
      </c>
      <c r="B23" s="471"/>
      <c r="C23" s="332">
        <v>14</v>
      </c>
      <c r="D23" s="333">
        <v>32</v>
      </c>
      <c r="E23" s="333">
        <v>7189</v>
      </c>
      <c r="F23" s="334">
        <v>39.1</v>
      </c>
      <c r="G23" s="333">
        <v>2794</v>
      </c>
      <c r="H23" s="335">
        <v>796.9</v>
      </c>
      <c r="I23" s="109"/>
    </row>
    <row r="24" spans="1:11" ht="14.25" customHeight="1">
      <c r="A24" s="443" t="s">
        <v>141</v>
      </c>
      <c r="B24" s="471"/>
      <c r="C24" s="332">
        <v>20</v>
      </c>
      <c r="D24" s="333">
        <v>42</v>
      </c>
      <c r="E24" s="333">
        <v>8256</v>
      </c>
      <c r="F24" s="334">
        <v>40.200000000000003</v>
      </c>
      <c r="G24" s="333">
        <v>2009</v>
      </c>
      <c r="H24" s="335">
        <v>991.4</v>
      </c>
      <c r="I24" s="109"/>
    </row>
    <row r="25" spans="1:11" ht="14.25" customHeight="1">
      <c r="A25" s="443" t="s">
        <v>142</v>
      </c>
      <c r="B25" s="471"/>
      <c r="C25" s="332">
        <v>45</v>
      </c>
      <c r="D25" s="333">
        <v>117</v>
      </c>
      <c r="E25" s="333">
        <v>28273</v>
      </c>
      <c r="F25" s="334">
        <v>165.6</v>
      </c>
      <c r="G25" s="333">
        <v>3679</v>
      </c>
      <c r="H25" s="335">
        <v>3960.7</v>
      </c>
      <c r="I25" s="109"/>
    </row>
    <row r="26" spans="1:11" ht="14.25" customHeight="1">
      <c r="A26" s="443" t="s">
        <v>143</v>
      </c>
      <c r="B26" s="471"/>
      <c r="C26" s="332">
        <v>23</v>
      </c>
      <c r="D26" s="333">
        <v>47</v>
      </c>
      <c r="E26" s="333">
        <v>10309</v>
      </c>
      <c r="F26" s="334">
        <v>61.4</v>
      </c>
      <c r="G26" s="333">
        <v>2669</v>
      </c>
      <c r="H26" s="335">
        <v>1657.5</v>
      </c>
      <c r="I26" s="109"/>
      <c r="K26" s="17"/>
    </row>
    <row r="27" spans="1:11" ht="18.75" customHeight="1">
      <c r="A27" s="488" t="s">
        <v>53</v>
      </c>
      <c r="B27" s="488"/>
      <c r="C27" s="488"/>
      <c r="D27" s="488"/>
      <c r="E27" s="488"/>
      <c r="F27" s="488"/>
      <c r="G27" s="488"/>
      <c r="H27" s="488"/>
      <c r="I27" s="109"/>
      <c r="K27" s="17"/>
    </row>
    <row r="28" spans="1:11" s="11" customFormat="1" ht="18" customHeight="1">
      <c r="A28" s="422" t="s">
        <v>144</v>
      </c>
      <c r="B28" s="184" t="s">
        <v>145</v>
      </c>
      <c r="C28" s="326">
        <v>54</v>
      </c>
      <c r="D28" s="327">
        <v>563</v>
      </c>
      <c r="E28" s="327">
        <v>119659</v>
      </c>
      <c r="F28" s="328">
        <v>967.8</v>
      </c>
      <c r="G28" s="336">
        <v>17923</v>
      </c>
      <c r="H28" s="329">
        <v>21961.4</v>
      </c>
      <c r="I28" s="109"/>
      <c r="J28" s="110"/>
    </row>
    <row r="29" spans="1:11" s="11" customFormat="1" ht="14.1" customHeight="1">
      <c r="A29" s="446" t="s">
        <v>146</v>
      </c>
      <c r="B29" s="472"/>
      <c r="D29" s="280"/>
      <c r="E29" s="280"/>
      <c r="F29" s="328"/>
      <c r="G29" s="336"/>
      <c r="H29" s="329"/>
      <c r="I29" s="109"/>
      <c r="J29" s="110"/>
    </row>
    <row r="30" spans="1:11" ht="14.1" customHeight="1">
      <c r="A30" s="443" t="s">
        <v>128</v>
      </c>
      <c r="B30" s="471"/>
      <c r="C30" s="332">
        <v>4</v>
      </c>
      <c r="D30" s="333">
        <v>39</v>
      </c>
      <c r="E30" s="333">
        <v>9808</v>
      </c>
      <c r="F30" s="337">
        <v>65.3</v>
      </c>
      <c r="G30" s="338">
        <v>16317</v>
      </c>
      <c r="H30" s="339">
        <v>1772.9</v>
      </c>
      <c r="I30" s="109"/>
    </row>
    <row r="31" spans="1:11" ht="14.1" customHeight="1">
      <c r="A31" s="443" t="s">
        <v>129</v>
      </c>
      <c r="B31" s="471"/>
      <c r="C31" s="332">
        <v>4</v>
      </c>
      <c r="D31" s="333">
        <v>43</v>
      </c>
      <c r="E31" s="333">
        <v>8251</v>
      </c>
      <c r="F31" s="337">
        <v>77.7</v>
      </c>
      <c r="G31" s="338">
        <v>19432</v>
      </c>
      <c r="H31" s="339">
        <v>1227.9000000000001</v>
      </c>
      <c r="I31" s="109"/>
    </row>
    <row r="32" spans="1:11" ht="14.1" customHeight="1">
      <c r="A32" s="443" t="s">
        <v>130</v>
      </c>
      <c r="B32" s="471"/>
      <c r="C32" s="332">
        <v>2</v>
      </c>
      <c r="D32" s="333">
        <v>16</v>
      </c>
      <c r="E32" s="333">
        <v>2766</v>
      </c>
      <c r="F32" s="337">
        <v>28.5</v>
      </c>
      <c r="G32" s="338">
        <v>14259</v>
      </c>
      <c r="H32" s="339">
        <v>733.2</v>
      </c>
      <c r="I32" s="109"/>
    </row>
    <row r="33" spans="1:11" ht="14.1" customHeight="1">
      <c r="A33" s="443" t="s">
        <v>131</v>
      </c>
      <c r="B33" s="471"/>
      <c r="C33" s="332">
        <v>1</v>
      </c>
      <c r="D33" s="333">
        <v>9</v>
      </c>
      <c r="E33" s="333">
        <v>1305</v>
      </c>
      <c r="F33" s="337">
        <v>17</v>
      </c>
      <c r="G33" s="338">
        <v>16971</v>
      </c>
      <c r="H33" s="339">
        <v>495.7</v>
      </c>
      <c r="I33" s="109"/>
      <c r="K33" s="17"/>
    </row>
    <row r="34" spans="1:11" ht="14.1" customHeight="1">
      <c r="A34" s="443" t="s">
        <v>132</v>
      </c>
      <c r="B34" s="471"/>
      <c r="C34" s="332">
        <v>2</v>
      </c>
      <c r="D34" s="333">
        <v>25</v>
      </c>
      <c r="E34" s="333">
        <v>4736</v>
      </c>
      <c r="F34" s="337">
        <v>44.9</v>
      </c>
      <c r="G34" s="338">
        <v>22435</v>
      </c>
      <c r="H34" s="339">
        <v>1304.7</v>
      </c>
      <c r="I34" s="109"/>
    </row>
    <row r="35" spans="1:11" ht="14.1" customHeight="1">
      <c r="A35" s="443" t="s">
        <v>133</v>
      </c>
      <c r="B35" s="471"/>
      <c r="C35" s="332">
        <v>5</v>
      </c>
      <c r="D35" s="333">
        <v>62</v>
      </c>
      <c r="E35" s="333">
        <v>12731</v>
      </c>
      <c r="F35" s="337">
        <v>110.1</v>
      </c>
      <c r="G35" s="338">
        <v>22022</v>
      </c>
      <c r="H35" s="339">
        <v>2289</v>
      </c>
      <c r="I35" s="109"/>
    </row>
    <row r="36" spans="1:11" ht="14.1" customHeight="1">
      <c r="A36" s="443" t="s">
        <v>134</v>
      </c>
      <c r="B36" s="471"/>
      <c r="C36" s="332">
        <v>10</v>
      </c>
      <c r="D36" s="333">
        <v>116</v>
      </c>
      <c r="E36" s="333">
        <v>25384</v>
      </c>
      <c r="F36" s="337">
        <v>207</v>
      </c>
      <c r="G36" s="338">
        <v>20696</v>
      </c>
      <c r="H36" s="339">
        <v>5627.6</v>
      </c>
      <c r="I36" s="109"/>
    </row>
    <row r="37" spans="1:11" ht="14.1" customHeight="1">
      <c r="A37" s="443" t="s">
        <v>135</v>
      </c>
      <c r="B37" s="471"/>
      <c r="C37" s="340" t="s">
        <v>185</v>
      </c>
      <c r="D37" s="341" t="s">
        <v>185</v>
      </c>
      <c r="E37" s="341" t="s">
        <v>185</v>
      </c>
      <c r="F37" s="341" t="s">
        <v>185</v>
      </c>
      <c r="G37" s="341" t="s">
        <v>185</v>
      </c>
      <c r="H37" s="341" t="s">
        <v>185</v>
      </c>
      <c r="I37" s="109"/>
    </row>
    <row r="38" spans="1:11" ht="14.1" customHeight="1">
      <c r="A38" s="443" t="s">
        <v>136</v>
      </c>
      <c r="B38" s="471"/>
      <c r="C38" s="332">
        <v>1</v>
      </c>
      <c r="D38" s="333">
        <v>9</v>
      </c>
      <c r="E38" s="333">
        <v>1578</v>
      </c>
      <c r="F38" s="342">
        <v>14</v>
      </c>
      <c r="G38" s="343">
        <v>13973</v>
      </c>
      <c r="H38" s="344">
        <v>255.5</v>
      </c>
      <c r="I38" s="109"/>
    </row>
    <row r="39" spans="1:11" ht="14.1" customHeight="1">
      <c r="A39" s="443" t="s">
        <v>137</v>
      </c>
      <c r="B39" s="471"/>
      <c r="C39" s="345">
        <v>1</v>
      </c>
      <c r="D39" s="346">
        <v>8</v>
      </c>
      <c r="E39" s="346">
        <v>1705</v>
      </c>
      <c r="F39" s="337">
        <v>15.5</v>
      </c>
      <c r="G39" s="338">
        <v>15494</v>
      </c>
      <c r="H39" s="339">
        <v>333.4</v>
      </c>
      <c r="I39" s="109"/>
      <c r="K39" s="86"/>
    </row>
    <row r="40" spans="1:11" ht="14.1" customHeight="1">
      <c r="A40" s="443" t="s">
        <v>138</v>
      </c>
      <c r="B40" s="471"/>
      <c r="C40" s="332">
        <v>4</v>
      </c>
      <c r="D40" s="333">
        <v>34</v>
      </c>
      <c r="E40" s="333">
        <v>8431</v>
      </c>
      <c r="F40" s="337">
        <v>61.6</v>
      </c>
      <c r="G40" s="338">
        <v>15410</v>
      </c>
      <c r="H40" s="339">
        <v>1581.2</v>
      </c>
      <c r="I40" s="109"/>
    </row>
    <row r="41" spans="1:11" ht="14.1" customHeight="1">
      <c r="A41" s="443" t="s">
        <v>139</v>
      </c>
      <c r="B41" s="471"/>
      <c r="C41" s="332">
        <v>11</v>
      </c>
      <c r="D41" s="333">
        <v>113</v>
      </c>
      <c r="E41" s="333">
        <v>21551</v>
      </c>
      <c r="F41" s="337">
        <v>186.7</v>
      </c>
      <c r="G41" s="338">
        <v>16970</v>
      </c>
      <c r="H41" s="339">
        <v>2998.3</v>
      </c>
      <c r="I41" s="109"/>
    </row>
    <row r="42" spans="1:11" ht="14.1" customHeight="1">
      <c r="A42" s="443" t="s">
        <v>140</v>
      </c>
      <c r="B42" s="471"/>
      <c r="C42" s="332">
        <v>1</v>
      </c>
      <c r="D42" s="333">
        <v>9</v>
      </c>
      <c r="E42" s="333">
        <v>1459</v>
      </c>
      <c r="F42" s="337">
        <v>12.8</v>
      </c>
      <c r="G42" s="338">
        <v>12825</v>
      </c>
      <c r="H42" s="339">
        <v>152.5</v>
      </c>
      <c r="I42" s="109"/>
    </row>
    <row r="43" spans="1:11" ht="14.1" customHeight="1">
      <c r="A43" s="443" t="s">
        <v>141</v>
      </c>
      <c r="B43" s="471"/>
      <c r="C43" s="332">
        <v>2</v>
      </c>
      <c r="D43" s="333">
        <v>17</v>
      </c>
      <c r="E43" s="333">
        <v>3169</v>
      </c>
      <c r="F43" s="337">
        <v>21.1</v>
      </c>
      <c r="G43" s="338">
        <v>10528</v>
      </c>
      <c r="H43" s="339">
        <v>606.9</v>
      </c>
      <c r="I43" s="109"/>
    </row>
    <row r="44" spans="1:11" ht="14.1" customHeight="1">
      <c r="A44" s="443" t="s">
        <v>142</v>
      </c>
      <c r="B44" s="471"/>
      <c r="C44" s="332">
        <v>5</v>
      </c>
      <c r="D44" s="333">
        <v>54</v>
      </c>
      <c r="E44" s="333">
        <v>14715</v>
      </c>
      <c r="F44" s="337">
        <v>90.3</v>
      </c>
      <c r="G44" s="338">
        <v>18053</v>
      </c>
      <c r="H44" s="339">
        <v>2052.9</v>
      </c>
      <c r="I44" s="109"/>
    </row>
    <row r="45" spans="1:11" ht="14.1" customHeight="1">
      <c r="A45" s="443" t="s">
        <v>143</v>
      </c>
      <c r="B45" s="471"/>
      <c r="C45" s="332">
        <v>1</v>
      </c>
      <c r="D45" s="333">
        <v>9</v>
      </c>
      <c r="E45" s="333">
        <v>2070</v>
      </c>
      <c r="F45" s="337">
        <v>15.5</v>
      </c>
      <c r="G45" s="338">
        <v>15477</v>
      </c>
      <c r="H45" s="339">
        <v>529.5</v>
      </c>
      <c r="I45" s="109"/>
      <c r="K45" s="17"/>
    </row>
    <row r="46" spans="1:11" s="3" customFormat="1" ht="15.75" customHeight="1">
      <c r="A46" s="505" t="s">
        <v>54</v>
      </c>
      <c r="B46" s="505"/>
      <c r="C46" s="505"/>
      <c r="D46" s="505"/>
      <c r="E46" s="505"/>
      <c r="F46" s="505"/>
      <c r="G46" s="505"/>
      <c r="H46" s="505"/>
      <c r="I46" s="111"/>
    </row>
    <row r="47" spans="1:11" s="3" customFormat="1" ht="12" customHeight="1">
      <c r="A47" s="506" t="s">
        <v>40</v>
      </c>
      <c r="B47" s="506"/>
      <c r="C47" s="506"/>
      <c r="D47" s="506"/>
      <c r="E47" s="506"/>
      <c r="F47" s="506"/>
      <c r="G47" s="506"/>
      <c r="H47" s="506"/>
      <c r="I47" s="112"/>
    </row>
    <row r="48" spans="1:11" ht="13.15" customHeight="1">
      <c r="C48" s="8"/>
      <c r="D48" s="8"/>
      <c r="E48" s="8"/>
      <c r="F48" s="8"/>
      <c r="G48" s="8"/>
      <c r="H48" s="8"/>
    </row>
    <row r="49" spans="3:9" ht="21.75" customHeight="1">
      <c r="C49" s="34"/>
      <c r="D49" s="34"/>
      <c r="E49" s="34"/>
      <c r="F49" s="63"/>
      <c r="G49" s="63"/>
      <c r="H49" s="63"/>
    </row>
    <row r="50" spans="3:9" ht="13.15" customHeight="1">
      <c r="D50" s="8"/>
      <c r="E50" s="8"/>
      <c r="F50" s="8"/>
      <c r="G50" s="8"/>
      <c r="H50" s="8"/>
      <c r="I50" s="113"/>
    </row>
    <row r="51" spans="3:9" ht="16.5" customHeight="1">
      <c r="C51" s="19"/>
      <c r="D51" s="19"/>
      <c r="E51" s="19"/>
      <c r="F51" s="14"/>
      <c r="G51" s="19"/>
      <c r="H51" s="14"/>
    </row>
    <row r="52" spans="3:9" ht="13.15" customHeight="1">
      <c r="D52" s="87"/>
      <c r="E52" s="87"/>
    </row>
    <row r="53" spans="3:9" ht="13.15" customHeight="1">
      <c r="D53" s="8"/>
      <c r="E53" s="8"/>
      <c r="F53" s="8"/>
      <c r="G53" s="8"/>
      <c r="H53" s="8"/>
    </row>
    <row r="54" spans="3:9">
      <c r="D54" s="87"/>
      <c r="E54" s="87"/>
    </row>
    <row r="55" spans="3:9">
      <c r="D55" s="87"/>
      <c r="E55" s="87"/>
    </row>
    <row r="56" spans="3:9">
      <c r="D56" s="87"/>
      <c r="E56" s="87"/>
    </row>
    <row r="57" spans="3:9">
      <c r="D57" s="87"/>
      <c r="E57" s="87"/>
    </row>
    <row r="58" spans="3:9">
      <c r="D58" s="87"/>
      <c r="E58" s="87"/>
    </row>
    <row r="59" spans="3:9">
      <c r="D59" s="87"/>
      <c r="E59" s="87"/>
    </row>
    <row r="60" spans="3:9">
      <c r="D60" s="87"/>
      <c r="E60" s="87"/>
    </row>
    <row r="61" spans="3:9">
      <c r="D61" s="87"/>
      <c r="E61" s="87"/>
    </row>
    <row r="62" spans="3:9">
      <c r="D62" s="87"/>
      <c r="E62" s="87"/>
    </row>
    <row r="63" spans="3:9">
      <c r="D63" s="87"/>
      <c r="E63" s="87"/>
    </row>
    <row r="64" spans="3:9">
      <c r="D64" s="87"/>
      <c r="E64" s="87"/>
    </row>
    <row r="65" spans="4:5">
      <c r="D65" s="87"/>
      <c r="E65" s="87"/>
    </row>
  </sheetData>
  <mergeCells count="48">
    <mergeCell ref="A27:H27"/>
    <mergeCell ref="A35:B35"/>
    <mergeCell ref="A36:B36"/>
    <mergeCell ref="A44:B44"/>
    <mergeCell ref="A45:B45"/>
    <mergeCell ref="A37:B37"/>
    <mergeCell ref="A38:B38"/>
    <mergeCell ref="A41:B41"/>
    <mergeCell ref="A42:B42"/>
    <mergeCell ref="A43:B43"/>
    <mergeCell ref="A29:B29"/>
    <mergeCell ref="A46:H46"/>
    <mergeCell ref="A47:H47"/>
    <mergeCell ref="A39:B39"/>
    <mergeCell ref="A40:B40"/>
    <mergeCell ref="A30:B30"/>
    <mergeCell ref="A31:B31"/>
    <mergeCell ref="A32:B32"/>
    <mergeCell ref="A33:B33"/>
    <mergeCell ref="A34:B34"/>
    <mergeCell ref="A21:B21"/>
    <mergeCell ref="A22:B22"/>
    <mergeCell ref="A24:B24"/>
    <mergeCell ref="A25:B25"/>
    <mergeCell ref="A26:B26"/>
    <mergeCell ref="A23:B23"/>
    <mergeCell ref="F6:G6"/>
    <mergeCell ref="H6:H7"/>
    <mergeCell ref="A8:H8"/>
    <mergeCell ref="A11:B11"/>
    <mergeCell ref="C6:C7"/>
    <mergeCell ref="D6:D7"/>
    <mergeCell ref="E6:E7"/>
    <mergeCell ref="A10:B10"/>
    <mergeCell ref="B1:D1"/>
    <mergeCell ref="B2:D2"/>
    <mergeCell ref="B3:E3"/>
    <mergeCell ref="B4:D4"/>
    <mergeCell ref="A6:B7"/>
    <mergeCell ref="A17:B17"/>
    <mergeCell ref="A18:B18"/>
    <mergeCell ref="A19:B19"/>
    <mergeCell ref="A20:B20"/>
    <mergeCell ref="A12:B12"/>
    <mergeCell ref="A13:B13"/>
    <mergeCell ref="A14:B14"/>
    <mergeCell ref="A15:B15"/>
    <mergeCell ref="A16:B16"/>
  </mergeCells>
  <pageMargins left="0.98425196850393704" right="0.98425196850393704" top="0.98425196850393704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O34"/>
  <sheetViews>
    <sheetView zoomScale="75" zoomScaleNormal="75" workbookViewId="0"/>
  </sheetViews>
  <sheetFormatPr defaultRowHeight="15"/>
  <cols>
    <col min="1" max="1" width="14" style="6" customWidth="1"/>
    <col min="2" max="2" width="8.140625" style="6" customWidth="1"/>
    <col min="3" max="3" width="7" style="6" customWidth="1"/>
    <col min="4" max="4" width="8.28515625" style="6" customWidth="1"/>
    <col min="5" max="5" width="8.140625" style="6" customWidth="1"/>
    <col min="6" max="6" width="6" style="6" customWidth="1"/>
    <col min="7" max="7" width="8.28515625" style="6" customWidth="1"/>
    <col min="8" max="8" width="7.5703125" style="6" customWidth="1"/>
    <col min="9" max="9" width="8.42578125" style="6" customWidth="1"/>
    <col min="10" max="10" width="8.28515625" style="6" customWidth="1"/>
    <col min="11" max="11" width="6" style="6" customWidth="1"/>
    <col min="12" max="12" width="8" style="6" customWidth="1"/>
    <col min="13" max="16384" width="9.140625" style="6"/>
  </cols>
  <sheetData>
    <row r="1" spans="1:15" ht="15" customHeight="1">
      <c r="A1" s="6" t="s">
        <v>214</v>
      </c>
      <c r="B1" s="413" t="s">
        <v>248</v>
      </c>
      <c r="C1" s="414"/>
      <c r="D1" s="414"/>
      <c r="E1" s="414"/>
      <c r="F1" s="414"/>
      <c r="G1" s="414"/>
      <c r="H1" s="414"/>
      <c r="I1" s="414"/>
      <c r="J1" s="414"/>
      <c r="K1" s="414"/>
      <c r="L1" s="414"/>
    </row>
    <row r="2" spans="1:15" ht="15" customHeight="1">
      <c r="B2" s="457" t="s">
        <v>4</v>
      </c>
      <c r="C2" s="457"/>
      <c r="D2" s="457"/>
    </row>
    <row r="3" spans="1:15" s="115" customFormat="1" ht="35.25" customHeight="1">
      <c r="B3" s="507" t="s">
        <v>249</v>
      </c>
      <c r="C3" s="458"/>
      <c r="D3" s="458"/>
      <c r="E3" s="458"/>
      <c r="F3" s="458"/>
      <c r="G3" s="458"/>
      <c r="H3" s="458"/>
      <c r="I3" s="458"/>
      <c r="J3" s="458"/>
      <c r="K3" s="458"/>
      <c r="L3" s="458"/>
    </row>
    <row r="4" spans="1:15" s="115" customFormat="1" ht="15" customHeight="1">
      <c r="B4" s="458" t="s">
        <v>5</v>
      </c>
      <c r="C4" s="458"/>
      <c r="D4" s="458"/>
    </row>
    <row r="5" spans="1:15" ht="15" customHeight="1" thickBot="1">
      <c r="B5" s="7"/>
      <c r="C5" s="7"/>
      <c r="D5" s="7"/>
      <c r="E5" s="7"/>
      <c r="F5" s="7"/>
      <c r="G5" s="7"/>
      <c r="H5" s="7"/>
      <c r="I5" s="7"/>
      <c r="J5" s="7"/>
      <c r="K5" s="7"/>
      <c r="L5" s="7"/>
    </row>
    <row r="6" spans="1:15" ht="39.75" customHeight="1">
      <c r="A6" s="444" t="s">
        <v>0</v>
      </c>
      <c r="B6" s="487"/>
      <c r="C6" s="491" t="s">
        <v>55</v>
      </c>
      <c r="D6" s="491"/>
      <c r="E6" s="491"/>
      <c r="F6" s="491"/>
      <c r="G6" s="492"/>
      <c r="H6" s="493" t="s">
        <v>250</v>
      </c>
      <c r="I6" s="491"/>
      <c r="J6" s="491"/>
      <c r="K6" s="491"/>
      <c r="L6" s="491"/>
    </row>
    <row r="7" spans="1:15" ht="111.75" customHeight="1" thickBot="1">
      <c r="A7" s="445"/>
      <c r="B7" s="490"/>
      <c r="C7" s="411" t="s">
        <v>56</v>
      </c>
      <c r="D7" s="420" t="s">
        <v>57</v>
      </c>
      <c r="E7" s="420" t="s">
        <v>58</v>
      </c>
      <c r="F7" s="420" t="s">
        <v>59</v>
      </c>
      <c r="G7" s="420" t="s">
        <v>60</v>
      </c>
      <c r="H7" s="420" t="s">
        <v>61</v>
      </c>
      <c r="I7" s="420" t="s">
        <v>57</v>
      </c>
      <c r="J7" s="420" t="s">
        <v>58</v>
      </c>
      <c r="K7" s="420" t="s">
        <v>59</v>
      </c>
      <c r="L7" s="420" t="s">
        <v>60</v>
      </c>
    </row>
    <row r="8" spans="1:15" ht="21.95" customHeight="1">
      <c r="A8" s="422" t="s">
        <v>144</v>
      </c>
      <c r="B8" s="184" t="s">
        <v>145</v>
      </c>
      <c r="C8" s="347">
        <v>4019</v>
      </c>
      <c r="D8" s="348">
        <v>739</v>
      </c>
      <c r="E8" s="347">
        <v>1650</v>
      </c>
      <c r="F8" s="347">
        <v>315</v>
      </c>
      <c r="G8" s="349">
        <v>1315</v>
      </c>
      <c r="H8" s="350">
        <v>1489</v>
      </c>
      <c r="I8" s="348">
        <v>448</v>
      </c>
      <c r="J8" s="347">
        <v>701</v>
      </c>
      <c r="K8" s="351">
        <v>245</v>
      </c>
      <c r="L8" s="352">
        <v>95</v>
      </c>
      <c r="N8" s="116"/>
      <c r="O8" s="116"/>
    </row>
    <row r="9" spans="1:15" ht="14.1" customHeight="1">
      <c r="A9" s="446" t="s">
        <v>146</v>
      </c>
      <c r="B9" s="472"/>
      <c r="C9" s="347"/>
      <c r="D9" s="348"/>
      <c r="E9" s="348"/>
      <c r="F9" s="348"/>
      <c r="G9" s="348"/>
      <c r="H9" s="350"/>
      <c r="I9" s="347"/>
      <c r="J9" s="347"/>
      <c r="K9" s="351"/>
      <c r="L9" s="351"/>
      <c r="N9" s="116"/>
      <c r="O9" s="116"/>
    </row>
    <row r="10" spans="1:15" ht="30" customHeight="1">
      <c r="A10" s="443" t="s">
        <v>128</v>
      </c>
      <c r="B10" s="471"/>
      <c r="C10" s="353">
        <v>298</v>
      </c>
      <c r="D10" s="354">
        <v>30</v>
      </c>
      <c r="E10" s="354">
        <v>131</v>
      </c>
      <c r="F10" s="354">
        <v>8</v>
      </c>
      <c r="G10" s="354">
        <v>129</v>
      </c>
      <c r="H10" s="355">
        <v>124</v>
      </c>
      <c r="I10" s="353">
        <v>15</v>
      </c>
      <c r="J10" s="353">
        <v>84</v>
      </c>
      <c r="K10" s="356">
        <v>5</v>
      </c>
      <c r="L10" s="356">
        <v>20</v>
      </c>
      <c r="N10" s="116"/>
      <c r="O10" s="116"/>
    </row>
    <row r="11" spans="1:15" ht="30" customHeight="1">
      <c r="A11" s="443" t="s">
        <v>129</v>
      </c>
      <c r="B11" s="471"/>
      <c r="C11" s="353">
        <v>202</v>
      </c>
      <c r="D11" s="354">
        <v>39</v>
      </c>
      <c r="E11" s="354">
        <v>82</v>
      </c>
      <c r="F11" s="354">
        <v>13</v>
      </c>
      <c r="G11" s="354">
        <v>68</v>
      </c>
      <c r="H11" s="355">
        <v>68</v>
      </c>
      <c r="I11" s="353">
        <v>21</v>
      </c>
      <c r="J11" s="353">
        <v>34</v>
      </c>
      <c r="K11" s="356">
        <v>12</v>
      </c>
      <c r="L11" s="356">
        <v>1</v>
      </c>
      <c r="N11" s="116"/>
      <c r="O11" s="116"/>
    </row>
    <row r="12" spans="1:15" ht="30" customHeight="1">
      <c r="A12" s="443" t="s">
        <v>130</v>
      </c>
      <c r="B12" s="471"/>
      <c r="C12" s="353">
        <v>187</v>
      </c>
      <c r="D12" s="354">
        <v>37</v>
      </c>
      <c r="E12" s="354">
        <v>134</v>
      </c>
      <c r="F12" s="354">
        <v>13</v>
      </c>
      <c r="G12" s="354">
        <v>3</v>
      </c>
      <c r="H12" s="355">
        <v>66</v>
      </c>
      <c r="I12" s="353">
        <v>26</v>
      </c>
      <c r="J12" s="353">
        <v>34</v>
      </c>
      <c r="K12" s="356">
        <v>5</v>
      </c>
      <c r="L12" s="356">
        <v>1</v>
      </c>
      <c r="N12" s="116"/>
      <c r="O12" s="116"/>
    </row>
    <row r="13" spans="1:15" ht="30" customHeight="1">
      <c r="A13" s="443" t="s">
        <v>131</v>
      </c>
      <c r="B13" s="471"/>
      <c r="C13" s="353">
        <v>71</v>
      </c>
      <c r="D13" s="354">
        <v>17</v>
      </c>
      <c r="E13" s="354">
        <v>39</v>
      </c>
      <c r="F13" s="354">
        <v>3</v>
      </c>
      <c r="G13" s="354">
        <v>12</v>
      </c>
      <c r="H13" s="355">
        <v>44</v>
      </c>
      <c r="I13" s="353">
        <v>16</v>
      </c>
      <c r="J13" s="353">
        <v>24</v>
      </c>
      <c r="K13" s="356">
        <v>3</v>
      </c>
      <c r="L13" s="356">
        <v>1</v>
      </c>
      <c r="N13" s="116"/>
      <c r="O13" s="116"/>
    </row>
    <row r="14" spans="1:15" ht="30" customHeight="1">
      <c r="A14" s="443" t="s">
        <v>132</v>
      </c>
      <c r="B14" s="471"/>
      <c r="C14" s="353">
        <v>188</v>
      </c>
      <c r="D14" s="354">
        <v>35</v>
      </c>
      <c r="E14" s="354">
        <v>107</v>
      </c>
      <c r="F14" s="354">
        <v>14</v>
      </c>
      <c r="G14" s="354">
        <v>32</v>
      </c>
      <c r="H14" s="355">
        <v>80</v>
      </c>
      <c r="I14" s="353">
        <v>29</v>
      </c>
      <c r="J14" s="353">
        <v>36</v>
      </c>
      <c r="K14" s="356">
        <v>13</v>
      </c>
      <c r="L14" s="356">
        <v>2</v>
      </c>
      <c r="N14" s="116"/>
      <c r="O14" s="116"/>
    </row>
    <row r="15" spans="1:15" ht="30" customHeight="1">
      <c r="A15" s="443" t="s">
        <v>133</v>
      </c>
      <c r="B15" s="471"/>
      <c r="C15" s="353">
        <v>425</v>
      </c>
      <c r="D15" s="354">
        <v>96</v>
      </c>
      <c r="E15" s="354">
        <v>156</v>
      </c>
      <c r="F15" s="354">
        <v>61</v>
      </c>
      <c r="G15" s="354">
        <v>112</v>
      </c>
      <c r="H15" s="355">
        <v>133</v>
      </c>
      <c r="I15" s="353">
        <v>35</v>
      </c>
      <c r="J15" s="353">
        <v>45</v>
      </c>
      <c r="K15" s="356">
        <v>48</v>
      </c>
      <c r="L15" s="356">
        <v>5</v>
      </c>
      <c r="N15" s="116"/>
      <c r="O15" s="116"/>
    </row>
    <row r="16" spans="1:15" ht="30" customHeight="1">
      <c r="A16" s="443" t="s">
        <v>134</v>
      </c>
      <c r="B16" s="471"/>
      <c r="C16" s="353">
        <v>280</v>
      </c>
      <c r="D16" s="354">
        <v>70</v>
      </c>
      <c r="E16" s="354">
        <v>154</v>
      </c>
      <c r="F16" s="354">
        <v>25</v>
      </c>
      <c r="G16" s="354">
        <v>31</v>
      </c>
      <c r="H16" s="355">
        <v>147</v>
      </c>
      <c r="I16" s="353">
        <v>55</v>
      </c>
      <c r="J16" s="353">
        <v>76</v>
      </c>
      <c r="K16" s="356">
        <v>15</v>
      </c>
      <c r="L16" s="356">
        <v>1</v>
      </c>
      <c r="N16" s="116"/>
      <c r="O16" s="116"/>
    </row>
    <row r="17" spans="1:15" ht="30" customHeight="1">
      <c r="A17" s="443" t="s">
        <v>135</v>
      </c>
      <c r="B17" s="471"/>
      <c r="C17" s="353">
        <v>222</v>
      </c>
      <c r="D17" s="354">
        <v>42</v>
      </c>
      <c r="E17" s="354">
        <v>45</v>
      </c>
      <c r="F17" s="354">
        <v>5</v>
      </c>
      <c r="G17" s="354">
        <v>130</v>
      </c>
      <c r="H17" s="355">
        <v>47</v>
      </c>
      <c r="I17" s="353">
        <v>11</v>
      </c>
      <c r="J17" s="353">
        <v>25</v>
      </c>
      <c r="K17" s="356">
        <v>4</v>
      </c>
      <c r="L17" s="356">
        <v>7</v>
      </c>
      <c r="N17" s="116"/>
      <c r="O17" s="116"/>
    </row>
    <row r="18" spans="1:15" ht="30" customHeight="1">
      <c r="A18" s="443" t="s">
        <v>136</v>
      </c>
      <c r="B18" s="471"/>
      <c r="C18" s="353">
        <v>360</v>
      </c>
      <c r="D18" s="354">
        <v>97</v>
      </c>
      <c r="E18" s="354">
        <v>138</v>
      </c>
      <c r="F18" s="354">
        <v>18</v>
      </c>
      <c r="G18" s="354">
        <v>107</v>
      </c>
      <c r="H18" s="355">
        <v>91</v>
      </c>
      <c r="I18" s="353">
        <v>44</v>
      </c>
      <c r="J18" s="353">
        <v>35</v>
      </c>
      <c r="K18" s="356">
        <v>9</v>
      </c>
      <c r="L18" s="356">
        <v>3</v>
      </c>
      <c r="N18" s="116"/>
      <c r="O18" s="116"/>
    </row>
    <row r="19" spans="1:15" ht="30" customHeight="1">
      <c r="A19" s="443" t="s">
        <v>137</v>
      </c>
      <c r="B19" s="471"/>
      <c r="C19" s="353">
        <v>166</v>
      </c>
      <c r="D19" s="354">
        <v>22</v>
      </c>
      <c r="E19" s="354">
        <v>82</v>
      </c>
      <c r="F19" s="354">
        <v>13</v>
      </c>
      <c r="G19" s="354">
        <v>49</v>
      </c>
      <c r="H19" s="355">
        <v>60</v>
      </c>
      <c r="I19" s="353">
        <v>14</v>
      </c>
      <c r="J19" s="353">
        <v>33</v>
      </c>
      <c r="K19" s="356">
        <v>12</v>
      </c>
      <c r="L19" s="356">
        <v>1</v>
      </c>
      <c r="N19" s="116"/>
      <c r="O19" s="116"/>
    </row>
    <row r="20" spans="1:15" ht="30" customHeight="1">
      <c r="A20" s="443" t="s">
        <v>138</v>
      </c>
      <c r="B20" s="471"/>
      <c r="C20" s="353">
        <v>300</v>
      </c>
      <c r="D20" s="354">
        <v>44</v>
      </c>
      <c r="E20" s="354">
        <v>77</v>
      </c>
      <c r="F20" s="354">
        <v>24</v>
      </c>
      <c r="G20" s="354">
        <v>155</v>
      </c>
      <c r="H20" s="355">
        <v>64</v>
      </c>
      <c r="I20" s="353">
        <v>26</v>
      </c>
      <c r="J20" s="353">
        <v>23</v>
      </c>
      <c r="K20" s="356">
        <v>12</v>
      </c>
      <c r="L20" s="356">
        <v>3</v>
      </c>
      <c r="N20" s="116"/>
      <c r="O20" s="116"/>
    </row>
    <row r="21" spans="1:15" ht="30" customHeight="1">
      <c r="A21" s="443" t="s">
        <v>139</v>
      </c>
      <c r="B21" s="471"/>
      <c r="C21" s="353">
        <v>369</v>
      </c>
      <c r="D21" s="354">
        <v>78</v>
      </c>
      <c r="E21" s="354">
        <v>153</v>
      </c>
      <c r="F21" s="354">
        <v>61</v>
      </c>
      <c r="G21" s="354">
        <v>77</v>
      </c>
      <c r="H21" s="355">
        <v>226</v>
      </c>
      <c r="I21" s="353">
        <v>63</v>
      </c>
      <c r="J21" s="353">
        <v>65</v>
      </c>
      <c r="K21" s="356">
        <v>61</v>
      </c>
      <c r="L21" s="356">
        <v>37</v>
      </c>
      <c r="N21" s="116"/>
      <c r="O21" s="116"/>
    </row>
    <row r="22" spans="1:15" ht="30" customHeight="1">
      <c r="A22" s="443" t="s">
        <v>140</v>
      </c>
      <c r="B22" s="471"/>
      <c r="C22" s="353">
        <v>135</v>
      </c>
      <c r="D22" s="354">
        <v>17</v>
      </c>
      <c r="E22" s="354">
        <v>62</v>
      </c>
      <c r="F22" s="354">
        <v>9</v>
      </c>
      <c r="G22" s="354">
        <v>47</v>
      </c>
      <c r="H22" s="355">
        <v>51</v>
      </c>
      <c r="I22" s="353">
        <v>14</v>
      </c>
      <c r="J22" s="353">
        <v>27</v>
      </c>
      <c r="K22" s="356">
        <v>9</v>
      </c>
      <c r="L22" s="356">
        <v>1</v>
      </c>
      <c r="N22" s="116"/>
      <c r="O22" s="116"/>
    </row>
    <row r="23" spans="1:15" ht="30" customHeight="1">
      <c r="A23" s="443" t="s">
        <v>141</v>
      </c>
      <c r="B23" s="471"/>
      <c r="C23" s="353">
        <v>141</v>
      </c>
      <c r="D23" s="354">
        <v>21</v>
      </c>
      <c r="E23" s="354">
        <v>79</v>
      </c>
      <c r="F23" s="354">
        <v>2</v>
      </c>
      <c r="G23" s="354">
        <v>39</v>
      </c>
      <c r="H23" s="355">
        <v>58</v>
      </c>
      <c r="I23" s="353">
        <v>20</v>
      </c>
      <c r="J23" s="353">
        <v>35</v>
      </c>
      <c r="K23" s="356">
        <v>2</v>
      </c>
      <c r="L23" s="356">
        <v>1</v>
      </c>
      <c r="N23" s="116"/>
      <c r="O23" s="116"/>
    </row>
    <row r="24" spans="1:15" ht="30" customHeight="1">
      <c r="A24" s="443" t="s">
        <v>142</v>
      </c>
      <c r="B24" s="471"/>
      <c r="C24" s="353">
        <v>326</v>
      </c>
      <c r="D24" s="354">
        <v>67</v>
      </c>
      <c r="E24" s="354">
        <v>147</v>
      </c>
      <c r="F24" s="354">
        <v>23</v>
      </c>
      <c r="G24" s="354">
        <v>89</v>
      </c>
      <c r="H24" s="355">
        <v>137</v>
      </c>
      <c r="I24" s="353">
        <v>36</v>
      </c>
      <c r="J24" s="353">
        <v>80</v>
      </c>
      <c r="K24" s="356">
        <v>19</v>
      </c>
      <c r="L24" s="356">
        <v>2</v>
      </c>
      <c r="N24" s="116"/>
      <c r="O24" s="116"/>
    </row>
    <row r="25" spans="1:15" ht="30" customHeight="1">
      <c r="A25" s="443" t="s">
        <v>143</v>
      </c>
      <c r="B25" s="471"/>
      <c r="C25" s="357">
        <v>349</v>
      </c>
      <c r="D25" s="357">
        <v>27</v>
      </c>
      <c r="E25" s="357">
        <v>64</v>
      </c>
      <c r="F25" s="357">
        <v>23</v>
      </c>
      <c r="G25" s="358">
        <v>235</v>
      </c>
      <c r="H25" s="357">
        <v>93</v>
      </c>
      <c r="I25" s="357">
        <v>23</v>
      </c>
      <c r="J25" s="357">
        <v>45</v>
      </c>
      <c r="K25" s="359">
        <v>16</v>
      </c>
      <c r="L25" s="359">
        <v>9</v>
      </c>
      <c r="N25" s="116"/>
      <c r="O25" s="116"/>
    </row>
    <row r="26" spans="1:15" ht="21.75" customHeight="1">
      <c r="A26" s="505" t="s">
        <v>114</v>
      </c>
      <c r="B26" s="505"/>
      <c r="C26" s="505"/>
      <c r="D26" s="505"/>
      <c r="E26" s="505"/>
      <c r="F26" s="505"/>
      <c r="G26" s="505"/>
      <c r="H26" s="505"/>
      <c r="I26" s="505"/>
      <c r="J26" s="505"/>
      <c r="K26" s="505"/>
      <c r="L26" s="505"/>
    </row>
    <row r="27" spans="1:15" s="8" customFormat="1" ht="21" customHeight="1">
      <c r="A27" s="506" t="s">
        <v>151</v>
      </c>
      <c r="B27" s="506"/>
      <c r="C27" s="506"/>
      <c r="D27" s="506"/>
      <c r="E27" s="506"/>
      <c r="F27" s="506"/>
      <c r="G27" s="506"/>
      <c r="H27" s="506"/>
      <c r="I27" s="506"/>
      <c r="J27" s="506"/>
      <c r="K27" s="506"/>
      <c r="L27" s="506"/>
      <c r="M27" s="19"/>
    </row>
    <row r="28" spans="1:15" ht="21" customHeight="1">
      <c r="C28" s="99"/>
      <c r="D28" s="99"/>
      <c r="E28" s="99"/>
      <c r="F28" s="99"/>
      <c r="G28" s="99"/>
      <c r="H28" s="99"/>
      <c r="I28" s="99"/>
      <c r="J28" s="99"/>
      <c r="K28" s="99"/>
      <c r="L28" s="99"/>
    </row>
    <row r="29" spans="1:15" ht="21" customHeight="1">
      <c r="C29" s="117"/>
      <c r="D29" s="117"/>
      <c r="E29" s="117"/>
      <c r="F29" s="117"/>
      <c r="G29" s="117"/>
      <c r="H29" s="117"/>
      <c r="I29" s="117"/>
      <c r="J29" s="117"/>
      <c r="K29" s="117"/>
      <c r="L29" s="117"/>
    </row>
    <row r="30" spans="1:15" ht="21" customHeight="1"/>
    <row r="31" spans="1:15" ht="21" customHeight="1"/>
    <row r="32" spans="1:15" ht="21" customHeight="1">
      <c r="C32" s="19"/>
      <c r="D32" s="19"/>
      <c r="E32" s="19"/>
      <c r="F32" s="19"/>
      <c r="G32" s="19"/>
      <c r="H32" s="19"/>
      <c r="I32" s="19"/>
      <c r="J32" s="19"/>
      <c r="K32" s="19"/>
      <c r="L32" s="19"/>
    </row>
    <row r="33" ht="21" customHeight="1"/>
    <row r="34" ht="21" customHeight="1"/>
  </sheetData>
  <mergeCells count="25">
    <mergeCell ref="A20:B20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17:B17"/>
    <mergeCell ref="A26:L26"/>
    <mergeCell ref="A27:L27"/>
    <mergeCell ref="A21:B21"/>
    <mergeCell ref="A22:B22"/>
    <mergeCell ref="A23:B23"/>
    <mergeCell ref="A24:B24"/>
    <mergeCell ref="A25:B25"/>
    <mergeCell ref="A6:B7"/>
    <mergeCell ref="C6:G6"/>
    <mergeCell ref="A9:B9"/>
    <mergeCell ref="H6:L6"/>
    <mergeCell ref="B2:D2"/>
    <mergeCell ref="B4:D4"/>
    <mergeCell ref="B3:L3"/>
  </mergeCells>
  <pageMargins left="0.98425196850393704" right="0.98425196850393704" top="0.98425196850393704" bottom="0.98425196850393704" header="0.51181102362204722" footer="0.51181102362204722"/>
  <pageSetup paperSize="9" scale="8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N1305"/>
  <sheetViews>
    <sheetView zoomScale="75" zoomScaleNormal="75" workbookViewId="0"/>
  </sheetViews>
  <sheetFormatPr defaultRowHeight="15"/>
  <cols>
    <col min="1" max="1" width="15" style="36" customWidth="1"/>
    <col min="2" max="2" width="7.42578125" style="36" customWidth="1"/>
    <col min="3" max="3" width="9.7109375" style="36" customWidth="1"/>
    <col min="4" max="4" width="10" style="36" customWidth="1"/>
    <col min="5" max="5" width="10.5703125" style="36" customWidth="1"/>
    <col min="6" max="6" width="7.85546875" style="36" customWidth="1"/>
    <col min="7" max="7" width="11.42578125" style="36" customWidth="1"/>
    <col min="8" max="8" width="8.5703125" style="36" customWidth="1"/>
    <col min="9" max="9" width="8.140625" style="91" customWidth="1"/>
    <col min="10" max="10" width="10.7109375" style="36" customWidth="1"/>
    <col min="11" max="11" width="10.28515625" style="37" customWidth="1"/>
    <col min="12" max="16384" width="9.140625" style="36"/>
  </cols>
  <sheetData>
    <row r="1" spans="1:14" s="47" customFormat="1" ht="30.75" customHeight="1">
      <c r="A1" s="187" t="s">
        <v>215</v>
      </c>
      <c r="B1" s="460" t="s">
        <v>251</v>
      </c>
      <c r="C1" s="508"/>
      <c r="D1" s="508"/>
      <c r="E1" s="508"/>
      <c r="F1" s="508"/>
      <c r="G1" s="508"/>
      <c r="H1" s="508"/>
      <c r="I1" s="508"/>
      <c r="J1" s="508"/>
      <c r="K1" s="64"/>
    </row>
    <row r="2" spans="1:14" ht="15" customHeight="1">
      <c r="B2" s="462" t="s">
        <v>4</v>
      </c>
      <c r="C2" s="462"/>
      <c r="D2" s="462"/>
      <c r="E2" s="462"/>
      <c r="F2" s="462"/>
      <c r="G2" s="462"/>
      <c r="H2" s="462"/>
      <c r="I2" s="462"/>
      <c r="J2" s="462"/>
    </row>
    <row r="3" spans="1:14" ht="35.25" customHeight="1">
      <c r="B3" s="511" t="s">
        <v>252</v>
      </c>
      <c r="C3" s="462"/>
      <c r="D3" s="462"/>
      <c r="E3" s="462"/>
      <c r="F3" s="462"/>
      <c r="G3" s="462"/>
      <c r="H3" s="462"/>
      <c r="I3" s="462"/>
      <c r="J3" s="462"/>
    </row>
    <row r="4" spans="1:14" ht="15" customHeight="1">
      <c r="B4" s="459" t="s">
        <v>5</v>
      </c>
      <c r="C4" s="459"/>
      <c r="D4" s="459"/>
      <c r="E4" s="459"/>
      <c r="F4" s="459"/>
      <c r="G4" s="459"/>
      <c r="H4" s="459"/>
      <c r="I4" s="459"/>
      <c r="J4" s="459"/>
    </row>
    <row r="5" spans="1:14" ht="9" customHeight="1" thickBot="1">
      <c r="B5" s="37"/>
      <c r="C5" s="37"/>
      <c r="D5" s="37"/>
      <c r="E5" s="37"/>
      <c r="F5" s="37"/>
      <c r="G5" s="37"/>
      <c r="H5" s="37"/>
      <c r="I5" s="36"/>
      <c r="J5" s="37"/>
    </row>
    <row r="6" spans="1:14" s="39" customFormat="1" ht="67.5" customHeight="1">
      <c r="A6" s="464" t="s">
        <v>19</v>
      </c>
      <c r="B6" s="483"/>
      <c r="C6" s="519" t="s">
        <v>41</v>
      </c>
      <c r="D6" s="514" t="s">
        <v>42</v>
      </c>
      <c r="E6" s="514" t="s">
        <v>43</v>
      </c>
      <c r="F6" s="469" t="s">
        <v>153</v>
      </c>
      <c r="G6" s="468"/>
      <c r="H6" s="514" t="s">
        <v>44</v>
      </c>
      <c r="I6" s="469" t="s">
        <v>154</v>
      </c>
      <c r="J6" s="467"/>
      <c r="K6" s="38"/>
    </row>
    <row r="7" spans="1:14" s="39" customFormat="1" ht="60.75" customHeight="1">
      <c r="A7" s="512"/>
      <c r="B7" s="513"/>
      <c r="C7" s="520"/>
      <c r="D7" s="521"/>
      <c r="E7" s="515"/>
      <c r="F7" s="517" t="s">
        <v>25</v>
      </c>
      <c r="G7" s="518" t="s">
        <v>253</v>
      </c>
      <c r="H7" s="515"/>
      <c r="I7" s="517" t="s">
        <v>25</v>
      </c>
      <c r="J7" s="509" t="s">
        <v>253</v>
      </c>
      <c r="K7" s="38"/>
    </row>
    <row r="8" spans="1:14" s="39" customFormat="1" ht="57" customHeight="1" thickBot="1">
      <c r="A8" s="465"/>
      <c r="B8" s="484"/>
      <c r="C8" s="522" t="s">
        <v>45</v>
      </c>
      <c r="D8" s="523"/>
      <c r="E8" s="516"/>
      <c r="F8" s="516"/>
      <c r="G8" s="516"/>
      <c r="H8" s="516"/>
      <c r="I8" s="516"/>
      <c r="J8" s="510"/>
      <c r="K8" s="38"/>
    </row>
    <row r="9" spans="1:14" s="42" customFormat="1" ht="27" customHeight="1">
      <c r="A9" s="524" t="s">
        <v>108</v>
      </c>
      <c r="B9" s="524"/>
      <c r="C9" s="524"/>
      <c r="D9" s="524"/>
      <c r="E9" s="524"/>
      <c r="F9" s="524"/>
      <c r="G9" s="524"/>
      <c r="H9" s="524"/>
      <c r="I9" s="524"/>
      <c r="J9" s="524"/>
      <c r="K9" s="54"/>
    </row>
    <row r="10" spans="1:14" ht="18" customHeight="1">
      <c r="A10" s="422" t="s">
        <v>144</v>
      </c>
      <c r="B10" s="184" t="s">
        <v>145</v>
      </c>
      <c r="C10" s="377">
        <v>221173</v>
      </c>
      <c r="D10" s="377" t="s">
        <v>191</v>
      </c>
      <c r="E10" s="377">
        <v>15656</v>
      </c>
      <c r="F10" s="377" t="s">
        <v>192</v>
      </c>
      <c r="G10" s="377" t="s">
        <v>193</v>
      </c>
      <c r="H10" s="377">
        <v>17939</v>
      </c>
      <c r="I10" s="377" t="s">
        <v>194</v>
      </c>
      <c r="J10" s="379" t="s">
        <v>195</v>
      </c>
      <c r="L10" s="88"/>
      <c r="M10" s="88"/>
      <c r="N10" s="88"/>
    </row>
    <row r="11" spans="1:14" ht="12.95" customHeight="1">
      <c r="A11" s="446" t="s">
        <v>146</v>
      </c>
      <c r="B11" s="472"/>
      <c r="C11" s="360"/>
      <c r="D11" s="361"/>
      <c r="F11" s="370"/>
      <c r="G11" s="361"/>
      <c r="I11" s="381"/>
      <c r="J11" s="362"/>
      <c r="L11" s="88"/>
      <c r="M11" s="88"/>
      <c r="N11" s="88"/>
    </row>
    <row r="12" spans="1:14" ht="14.25" customHeight="1">
      <c r="A12" s="443" t="s">
        <v>128</v>
      </c>
      <c r="B12" s="471"/>
      <c r="C12" s="363">
        <v>15910</v>
      </c>
      <c r="D12" s="364">
        <v>3853.4</v>
      </c>
      <c r="E12" s="365">
        <v>935</v>
      </c>
      <c r="F12" s="364">
        <v>14.8</v>
      </c>
      <c r="G12" s="364">
        <v>8.6</v>
      </c>
      <c r="H12" s="365">
        <v>1402</v>
      </c>
      <c r="I12" s="366">
        <v>33.200000000000003</v>
      </c>
      <c r="J12" s="367">
        <v>15.9</v>
      </c>
      <c r="L12" s="88"/>
      <c r="M12" s="88"/>
      <c r="N12" s="88"/>
    </row>
    <row r="13" spans="1:14" ht="14.25" customHeight="1">
      <c r="A13" s="443" t="s">
        <v>129</v>
      </c>
      <c r="B13" s="471"/>
      <c r="C13" s="363">
        <v>11153</v>
      </c>
      <c r="D13" s="364">
        <v>1837.5</v>
      </c>
      <c r="E13" s="363">
        <v>758</v>
      </c>
      <c r="F13" s="364">
        <v>10.3</v>
      </c>
      <c r="G13" s="364">
        <v>6.3</v>
      </c>
      <c r="H13" s="363">
        <v>845</v>
      </c>
      <c r="I13" s="366">
        <v>19.8</v>
      </c>
      <c r="J13" s="367">
        <v>7</v>
      </c>
      <c r="L13" s="88"/>
      <c r="M13" s="88"/>
      <c r="N13" s="88"/>
    </row>
    <row r="14" spans="1:14" ht="14.25" customHeight="1">
      <c r="A14" s="443" t="s">
        <v>130</v>
      </c>
      <c r="B14" s="471"/>
      <c r="C14" s="363">
        <v>12636</v>
      </c>
      <c r="D14" s="364">
        <v>2443.4</v>
      </c>
      <c r="E14" s="363">
        <v>1217</v>
      </c>
      <c r="F14" s="364">
        <v>17.7</v>
      </c>
      <c r="G14" s="364">
        <v>10.199999999999999</v>
      </c>
      <c r="H14" s="363">
        <v>1158</v>
      </c>
      <c r="I14" s="366">
        <v>21.5</v>
      </c>
      <c r="J14" s="367">
        <v>7.2</v>
      </c>
      <c r="L14" s="88"/>
      <c r="M14" s="88"/>
      <c r="N14" s="88"/>
    </row>
    <row r="15" spans="1:14" ht="14.25" customHeight="1">
      <c r="A15" s="443" t="s">
        <v>131</v>
      </c>
      <c r="B15" s="471"/>
      <c r="C15" s="363">
        <v>6643</v>
      </c>
      <c r="D15" s="364">
        <v>1384.1</v>
      </c>
      <c r="E15" s="363">
        <v>401</v>
      </c>
      <c r="F15" s="364">
        <v>6</v>
      </c>
      <c r="G15" s="364">
        <v>3.7</v>
      </c>
      <c r="H15" s="363">
        <v>525</v>
      </c>
      <c r="I15" s="366">
        <v>11.5</v>
      </c>
      <c r="J15" s="367">
        <v>5.6</v>
      </c>
      <c r="L15" s="88"/>
      <c r="M15" s="88"/>
      <c r="N15" s="88"/>
    </row>
    <row r="16" spans="1:14" ht="14.25" customHeight="1">
      <c r="A16" s="443" t="s">
        <v>132</v>
      </c>
      <c r="B16" s="471"/>
      <c r="C16" s="363">
        <v>15302</v>
      </c>
      <c r="D16" s="364">
        <v>1862.1</v>
      </c>
      <c r="E16" s="363">
        <v>897</v>
      </c>
      <c r="F16" s="364">
        <v>14.6</v>
      </c>
      <c r="G16" s="364">
        <v>9.1999999999999993</v>
      </c>
      <c r="H16" s="363">
        <v>963</v>
      </c>
      <c r="I16" s="366">
        <v>27.5</v>
      </c>
      <c r="J16" s="367">
        <v>9.1</v>
      </c>
      <c r="L16" s="88"/>
      <c r="M16" s="88"/>
      <c r="N16" s="88"/>
    </row>
    <row r="17" spans="1:14" ht="14.25" customHeight="1">
      <c r="A17" s="443" t="s">
        <v>133</v>
      </c>
      <c r="B17" s="471"/>
      <c r="C17" s="363">
        <v>24469</v>
      </c>
      <c r="D17" s="364">
        <v>4048.2</v>
      </c>
      <c r="E17" s="363">
        <v>1507</v>
      </c>
      <c r="F17" s="364">
        <v>30.9</v>
      </c>
      <c r="G17" s="364">
        <v>18.600000000000001</v>
      </c>
      <c r="H17" s="363">
        <v>1938</v>
      </c>
      <c r="I17" s="366">
        <v>38.1</v>
      </c>
      <c r="J17" s="367">
        <v>17.899999999999999</v>
      </c>
      <c r="L17" s="88"/>
      <c r="M17" s="88"/>
      <c r="N17" s="88"/>
    </row>
    <row r="18" spans="1:14" ht="14.25" customHeight="1">
      <c r="A18" s="443" t="s">
        <v>134</v>
      </c>
      <c r="B18" s="471"/>
      <c r="C18" s="363">
        <v>20748</v>
      </c>
      <c r="D18" s="364">
        <v>3761.4</v>
      </c>
      <c r="E18" s="363">
        <v>1373</v>
      </c>
      <c r="F18" s="364">
        <v>27</v>
      </c>
      <c r="G18" s="364">
        <v>16.2</v>
      </c>
      <c r="H18" s="363">
        <v>2154</v>
      </c>
      <c r="I18" s="366">
        <v>52.5</v>
      </c>
      <c r="J18" s="367">
        <v>23.9</v>
      </c>
      <c r="L18" s="88"/>
      <c r="M18" s="88"/>
      <c r="N18" s="88"/>
    </row>
    <row r="19" spans="1:14" ht="14.25" customHeight="1">
      <c r="A19" s="443" t="s">
        <v>135</v>
      </c>
      <c r="B19" s="471"/>
      <c r="C19" s="363">
        <v>8736</v>
      </c>
      <c r="D19" s="364">
        <v>914.9</v>
      </c>
      <c r="E19" s="363">
        <v>648</v>
      </c>
      <c r="F19" s="364">
        <v>9.8000000000000007</v>
      </c>
      <c r="G19" s="364">
        <v>6.6</v>
      </c>
      <c r="H19" s="363">
        <v>538</v>
      </c>
      <c r="I19" s="366">
        <v>12</v>
      </c>
      <c r="J19" s="367">
        <v>5.2</v>
      </c>
      <c r="L19" s="88"/>
      <c r="M19" s="88"/>
      <c r="N19" s="88"/>
    </row>
    <row r="20" spans="1:14" ht="14.25" customHeight="1">
      <c r="A20" s="443" t="s">
        <v>136</v>
      </c>
      <c r="B20" s="471"/>
      <c r="C20" s="363">
        <v>14407</v>
      </c>
      <c r="D20" s="364">
        <v>3161.8</v>
      </c>
      <c r="E20" s="363">
        <v>1467</v>
      </c>
      <c r="F20" s="364">
        <v>27.5</v>
      </c>
      <c r="G20" s="364">
        <v>18.5</v>
      </c>
      <c r="H20" s="363">
        <v>1350</v>
      </c>
      <c r="I20" s="366">
        <v>34.1</v>
      </c>
      <c r="J20" s="367">
        <v>10.5</v>
      </c>
      <c r="L20" s="88"/>
      <c r="M20" s="88"/>
      <c r="N20" s="88"/>
    </row>
    <row r="21" spans="1:14" ht="14.25" customHeight="1">
      <c r="A21" s="443" t="s">
        <v>137</v>
      </c>
      <c r="B21" s="471"/>
      <c r="C21" s="363">
        <v>7929</v>
      </c>
      <c r="D21" s="364">
        <v>1592.6</v>
      </c>
      <c r="E21" s="363">
        <v>649</v>
      </c>
      <c r="F21" s="364">
        <v>9.5</v>
      </c>
      <c r="G21" s="364">
        <v>5.9</v>
      </c>
      <c r="H21" s="363">
        <v>592</v>
      </c>
      <c r="I21" s="366">
        <v>13.3</v>
      </c>
      <c r="J21" s="367">
        <v>6.3</v>
      </c>
      <c r="L21" s="88"/>
      <c r="M21" s="88"/>
      <c r="N21" s="88"/>
    </row>
    <row r="22" spans="1:14" ht="14.25" customHeight="1">
      <c r="A22" s="443" t="s">
        <v>138</v>
      </c>
      <c r="B22" s="471"/>
      <c r="C22" s="363">
        <v>12272</v>
      </c>
      <c r="D22" s="364">
        <v>1913.2</v>
      </c>
      <c r="E22" s="363">
        <v>653</v>
      </c>
      <c r="F22" s="364">
        <v>9.5</v>
      </c>
      <c r="G22" s="364">
        <v>6.1</v>
      </c>
      <c r="H22" s="363">
        <v>975</v>
      </c>
      <c r="I22" s="366">
        <v>21.7</v>
      </c>
      <c r="J22" s="367">
        <v>9.5</v>
      </c>
      <c r="L22" s="88"/>
      <c r="M22" s="88"/>
      <c r="N22" s="88"/>
    </row>
    <row r="23" spans="1:14" ht="14.25" customHeight="1">
      <c r="A23" s="443" t="s">
        <v>139</v>
      </c>
      <c r="B23" s="471"/>
      <c r="C23" s="363">
        <v>22798</v>
      </c>
      <c r="D23" s="364">
        <v>4202.1000000000004</v>
      </c>
      <c r="E23" s="363">
        <v>1757</v>
      </c>
      <c r="F23" s="364">
        <v>32.1</v>
      </c>
      <c r="G23" s="364">
        <v>20.2</v>
      </c>
      <c r="H23" s="363">
        <v>2146</v>
      </c>
      <c r="I23" s="366">
        <v>53.4</v>
      </c>
      <c r="J23" s="367">
        <v>23.5</v>
      </c>
      <c r="L23" s="88"/>
      <c r="M23" s="88"/>
      <c r="N23" s="88"/>
    </row>
    <row r="24" spans="1:14" ht="14.25" customHeight="1">
      <c r="A24" s="443" t="s">
        <v>140</v>
      </c>
      <c r="B24" s="471"/>
      <c r="C24" s="363">
        <v>8279</v>
      </c>
      <c r="D24" s="364">
        <v>1350.8</v>
      </c>
      <c r="E24" s="363">
        <v>524</v>
      </c>
      <c r="F24" s="364">
        <v>7.5</v>
      </c>
      <c r="G24" s="364">
        <v>4.4000000000000004</v>
      </c>
      <c r="H24" s="363">
        <v>485</v>
      </c>
      <c r="I24" s="366">
        <v>16.100000000000001</v>
      </c>
      <c r="J24" s="367">
        <v>4.5</v>
      </c>
      <c r="L24" s="88"/>
      <c r="M24" s="88"/>
      <c r="N24" s="88"/>
    </row>
    <row r="25" spans="1:14" ht="14.25" customHeight="1">
      <c r="A25" s="443" t="s">
        <v>141</v>
      </c>
      <c r="B25" s="471"/>
      <c r="C25" s="363">
        <v>8597</v>
      </c>
      <c r="D25" s="364">
        <v>2045.8</v>
      </c>
      <c r="E25" s="363">
        <v>720</v>
      </c>
      <c r="F25" s="364">
        <v>12.9</v>
      </c>
      <c r="G25" s="364">
        <v>6.2</v>
      </c>
      <c r="H25" s="363">
        <v>697</v>
      </c>
      <c r="I25" s="366">
        <v>14.4</v>
      </c>
      <c r="J25" s="367">
        <v>6.2</v>
      </c>
      <c r="L25" s="88"/>
      <c r="M25" s="88"/>
      <c r="N25" s="88"/>
    </row>
    <row r="26" spans="1:14" ht="14.25" customHeight="1">
      <c r="A26" s="443" t="s">
        <v>142</v>
      </c>
      <c r="B26" s="471"/>
      <c r="C26" s="363">
        <v>17698</v>
      </c>
      <c r="D26" s="364">
        <v>3807.6</v>
      </c>
      <c r="E26" s="363">
        <v>1419</v>
      </c>
      <c r="F26" s="364">
        <v>25.2</v>
      </c>
      <c r="G26" s="364">
        <v>15.5</v>
      </c>
      <c r="H26" s="363">
        <v>1392</v>
      </c>
      <c r="I26" s="366">
        <v>35</v>
      </c>
      <c r="J26" s="367">
        <v>13.4</v>
      </c>
      <c r="L26" s="88"/>
      <c r="M26" s="88"/>
      <c r="N26" s="88"/>
    </row>
    <row r="27" spans="1:14" ht="14.25" customHeight="1">
      <c r="A27" s="443" t="s">
        <v>143</v>
      </c>
      <c r="B27" s="471"/>
      <c r="C27" s="363">
        <v>13596</v>
      </c>
      <c r="D27" s="364">
        <v>2124.9</v>
      </c>
      <c r="E27" s="363">
        <v>731</v>
      </c>
      <c r="F27" s="364">
        <v>11.2</v>
      </c>
      <c r="G27" s="364">
        <v>7</v>
      </c>
      <c r="H27" s="363">
        <v>779</v>
      </c>
      <c r="I27" s="366">
        <v>18.7</v>
      </c>
      <c r="J27" s="368">
        <v>8.1999999999999993</v>
      </c>
      <c r="L27" s="88"/>
      <c r="M27" s="88"/>
      <c r="N27" s="88"/>
    </row>
    <row r="28" spans="1:14" s="89" customFormat="1" ht="24" customHeight="1">
      <c r="A28" s="488" t="s">
        <v>109</v>
      </c>
      <c r="B28" s="488"/>
      <c r="C28" s="488"/>
      <c r="D28" s="488"/>
      <c r="E28" s="488"/>
      <c r="F28" s="488"/>
      <c r="G28" s="488"/>
      <c r="H28" s="488"/>
      <c r="I28" s="488"/>
      <c r="J28" s="488"/>
      <c r="K28" s="10"/>
      <c r="L28" s="11"/>
    </row>
    <row r="29" spans="1:14" s="89" customFormat="1" ht="18" customHeight="1">
      <c r="A29" s="422" t="s">
        <v>144</v>
      </c>
      <c r="B29" s="184" t="s">
        <v>145</v>
      </c>
      <c r="C29" s="377">
        <v>144600</v>
      </c>
      <c r="D29" s="378" t="s">
        <v>196</v>
      </c>
      <c r="E29" s="379">
        <v>9551</v>
      </c>
      <c r="F29" s="378" t="s">
        <v>197</v>
      </c>
      <c r="G29" s="378" t="s">
        <v>198</v>
      </c>
      <c r="H29" s="379">
        <v>10819</v>
      </c>
      <c r="I29" s="378" t="s">
        <v>199</v>
      </c>
      <c r="J29" s="380" t="s">
        <v>200</v>
      </c>
      <c r="K29" s="7"/>
      <c r="L29" s="12"/>
    </row>
    <row r="30" spans="1:14" s="89" customFormat="1" ht="12.95" customHeight="1">
      <c r="A30" s="446" t="s">
        <v>146</v>
      </c>
      <c r="B30" s="472"/>
      <c r="C30" s="369"/>
      <c r="D30" s="370"/>
      <c r="E30" s="36"/>
      <c r="F30" s="370"/>
      <c r="G30" s="370"/>
      <c r="H30" s="36"/>
      <c r="I30" s="370"/>
      <c r="J30" s="371"/>
      <c r="K30" s="7"/>
      <c r="L30" s="12"/>
    </row>
    <row r="31" spans="1:14" ht="14.25" customHeight="1">
      <c r="A31" s="443" t="s">
        <v>128</v>
      </c>
      <c r="B31" s="471"/>
      <c r="C31" s="372">
        <v>10925</v>
      </c>
      <c r="D31" s="373">
        <v>3313.7</v>
      </c>
      <c r="E31" s="374">
        <v>601</v>
      </c>
      <c r="F31" s="373">
        <v>10.4</v>
      </c>
      <c r="G31" s="373">
        <v>6.5</v>
      </c>
      <c r="H31" s="374">
        <v>943</v>
      </c>
      <c r="I31" s="373">
        <v>25.6</v>
      </c>
      <c r="J31" s="375">
        <v>12.4</v>
      </c>
      <c r="K31" s="7"/>
      <c r="L31" s="12"/>
    </row>
    <row r="32" spans="1:14" s="50" customFormat="1" ht="14.25" customHeight="1">
      <c r="A32" s="443" t="s">
        <v>129</v>
      </c>
      <c r="B32" s="471"/>
      <c r="C32" s="372">
        <v>6545</v>
      </c>
      <c r="D32" s="373">
        <v>1386.1</v>
      </c>
      <c r="E32" s="376">
        <v>513</v>
      </c>
      <c r="F32" s="373">
        <v>6.8</v>
      </c>
      <c r="G32" s="373">
        <v>4</v>
      </c>
      <c r="H32" s="376">
        <v>447</v>
      </c>
      <c r="I32" s="373">
        <v>11.6</v>
      </c>
      <c r="J32" s="375">
        <v>4.4000000000000004</v>
      </c>
      <c r="K32" s="7"/>
      <c r="L32" s="12"/>
    </row>
    <row r="33" spans="1:12" ht="14.25" customHeight="1">
      <c r="A33" s="443" t="s">
        <v>130</v>
      </c>
      <c r="B33" s="471"/>
      <c r="C33" s="372">
        <v>7354</v>
      </c>
      <c r="D33" s="373">
        <v>1576.6</v>
      </c>
      <c r="E33" s="376">
        <v>568</v>
      </c>
      <c r="F33" s="373">
        <v>8.9</v>
      </c>
      <c r="G33" s="373">
        <v>5.9</v>
      </c>
      <c r="H33" s="376">
        <v>421</v>
      </c>
      <c r="I33" s="373">
        <v>8.9</v>
      </c>
      <c r="J33" s="375">
        <v>4.2</v>
      </c>
      <c r="K33" s="7"/>
      <c r="L33" s="12"/>
    </row>
    <row r="34" spans="1:12" ht="14.25" customHeight="1">
      <c r="A34" s="443" t="s">
        <v>131</v>
      </c>
      <c r="B34" s="471"/>
      <c r="C34" s="372">
        <v>5762</v>
      </c>
      <c r="D34" s="373">
        <v>1274.5999999999999</v>
      </c>
      <c r="E34" s="376">
        <v>344</v>
      </c>
      <c r="F34" s="373">
        <v>5.0999999999999996</v>
      </c>
      <c r="G34" s="373">
        <v>3.2</v>
      </c>
      <c r="H34" s="376">
        <v>426</v>
      </c>
      <c r="I34" s="373">
        <v>9.6999999999999993</v>
      </c>
      <c r="J34" s="375">
        <v>5</v>
      </c>
      <c r="K34" s="7"/>
      <c r="L34" s="6"/>
    </row>
    <row r="35" spans="1:12" ht="14.25" customHeight="1">
      <c r="A35" s="443" t="s">
        <v>132</v>
      </c>
      <c r="B35" s="471"/>
      <c r="C35" s="372">
        <v>11619</v>
      </c>
      <c r="D35" s="373">
        <v>1462.3</v>
      </c>
      <c r="E35" s="376">
        <v>578</v>
      </c>
      <c r="F35" s="373">
        <v>9</v>
      </c>
      <c r="G35" s="373">
        <v>6.1</v>
      </c>
      <c r="H35" s="376">
        <v>601</v>
      </c>
      <c r="I35" s="373">
        <v>20.3</v>
      </c>
      <c r="J35" s="375">
        <v>6.8</v>
      </c>
      <c r="K35" s="7"/>
      <c r="L35" s="6"/>
    </row>
    <row r="36" spans="1:12" ht="14.25" customHeight="1">
      <c r="A36" s="443" t="s">
        <v>133</v>
      </c>
      <c r="B36" s="471"/>
      <c r="C36" s="372">
        <v>15000</v>
      </c>
      <c r="D36" s="373">
        <v>2717</v>
      </c>
      <c r="E36" s="376">
        <v>624</v>
      </c>
      <c r="F36" s="373">
        <v>12.8</v>
      </c>
      <c r="G36" s="373">
        <v>7.4</v>
      </c>
      <c r="H36" s="376">
        <v>953</v>
      </c>
      <c r="I36" s="373">
        <v>19.899999999999999</v>
      </c>
      <c r="J36" s="375">
        <v>8.5</v>
      </c>
      <c r="K36" s="7"/>
      <c r="L36" s="6"/>
    </row>
    <row r="37" spans="1:12" ht="14.25" customHeight="1">
      <c r="A37" s="443" t="s">
        <v>134</v>
      </c>
      <c r="B37" s="471"/>
      <c r="C37" s="372">
        <v>16275</v>
      </c>
      <c r="D37" s="373">
        <v>3089.2</v>
      </c>
      <c r="E37" s="376">
        <v>977</v>
      </c>
      <c r="F37" s="373">
        <v>20.7</v>
      </c>
      <c r="G37" s="373">
        <v>11.9</v>
      </c>
      <c r="H37" s="376">
        <v>1621</v>
      </c>
      <c r="I37" s="373">
        <v>40.299999999999997</v>
      </c>
      <c r="J37" s="375">
        <v>18.399999999999999</v>
      </c>
      <c r="K37" s="7"/>
      <c r="L37" s="6"/>
    </row>
    <row r="38" spans="1:12" ht="14.25" customHeight="1">
      <c r="A38" s="443" t="s">
        <v>135</v>
      </c>
      <c r="B38" s="471"/>
      <c r="C38" s="372">
        <v>4370</v>
      </c>
      <c r="D38" s="373">
        <v>688.9</v>
      </c>
      <c r="E38" s="376">
        <v>354</v>
      </c>
      <c r="F38" s="373">
        <v>6</v>
      </c>
      <c r="G38" s="373">
        <v>4.0999999999999996</v>
      </c>
      <c r="H38" s="376">
        <v>290</v>
      </c>
      <c r="I38" s="373">
        <v>7</v>
      </c>
      <c r="J38" s="375">
        <v>3.3</v>
      </c>
      <c r="K38" s="7"/>
      <c r="L38" s="6"/>
    </row>
    <row r="39" spans="1:12" ht="14.25" customHeight="1">
      <c r="A39" s="443" t="s">
        <v>136</v>
      </c>
      <c r="B39" s="471"/>
      <c r="C39" s="372">
        <v>6389</v>
      </c>
      <c r="D39" s="373">
        <v>2007.8</v>
      </c>
      <c r="E39" s="376">
        <v>658</v>
      </c>
      <c r="F39" s="373">
        <v>14.2</v>
      </c>
      <c r="G39" s="373">
        <v>10.3</v>
      </c>
      <c r="H39" s="376">
        <v>602</v>
      </c>
      <c r="I39" s="373">
        <v>15.9</v>
      </c>
      <c r="J39" s="375">
        <v>6.2</v>
      </c>
      <c r="K39" s="7"/>
      <c r="L39" s="6"/>
    </row>
    <row r="40" spans="1:12" ht="14.25" customHeight="1">
      <c r="A40" s="443" t="s">
        <v>137</v>
      </c>
      <c r="B40" s="471"/>
      <c r="C40" s="372">
        <v>4832</v>
      </c>
      <c r="D40" s="373">
        <v>1279.0999999999999</v>
      </c>
      <c r="E40" s="376">
        <v>437</v>
      </c>
      <c r="F40" s="373">
        <v>6.4</v>
      </c>
      <c r="G40" s="373">
        <v>4.3</v>
      </c>
      <c r="H40" s="376">
        <v>379</v>
      </c>
      <c r="I40" s="373">
        <v>8.8000000000000007</v>
      </c>
      <c r="J40" s="375">
        <v>4</v>
      </c>
      <c r="K40" s="7"/>
      <c r="L40" s="6"/>
    </row>
    <row r="41" spans="1:12" ht="14.25" customHeight="1">
      <c r="A41" s="443" t="s">
        <v>138</v>
      </c>
      <c r="B41" s="471"/>
      <c r="C41" s="372">
        <v>5779</v>
      </c>
      <c r="D41" s="373">
        <v>1202.3</v>
      </c>
      <c r="E41" s="376">
        <v>312</v>
      </c>
      <c r="F41" s="373">
        <v>4.5999999999999996</v>
      </c>
      <c r="G41" s="373">
        <v>2.9</v>
      </c>
      <c r="H41" s="376">
        <v>366</v>
      </c>
      <c r="I41" s="373">
        <v>9.1</v>
      </c>
      <c r="J41" s="375">
        <v>3.5</v>
      </c>
      <c r="K41" s="7"/>
      <c r="L41" s="6"/>
    </row>
    <row r="42" spans="1:12" ht="14.25" customHeight="1">
      <c r="A42" s="443" t="s">
        <v>139</v>
      </c>
      <c r="B42" s="471"/>
      <c r="C42" s="372">
        <v>17650</v>
      </c>
      <c r="D42" s="373">
        <v>3305.2</v>
      </c>
      <c r="E42" s="376">
        <v>1179</v>
      </c>
      <c r="F42" s="373">
        <v>20.6</v>
      </c>
      <c r="G42" s="373">
        <v>13.6</v>
      </c>
      <c r="H42" s="376">
        <v>1538</v>
      </c>
      <c r="I42" s="373">
        <v>37</v>
      </c>
      <c r="J42" s="375">
        <v>19.2</v>
      </c>
      <c r="K42" s="7"/>
      <c r="L42" s="6"/>
    </row>
    <row r="43" spans="1:12" ht="14.25" customHeight="1">
      <c r="A43" s="443" t="s">
        <v>140</v>
      </c>
      <c r="B43" s="471"/>
      <c r="C43" s="372">
        <v>4631</v>
      </c>
      <c r="D43" s="373">
        <v>770.3</v>
      </c>
      <c r="E43" s="376">
        <v>358</v>
      </c>
      <c r="F43" s="373">
        <v>5.2</v>
      </c>
      <c r="G43" s="373">
        <v>3.4</v>
      </c>
      <c r="H43" s="376">
        <v>296</v>
      </c>
      <c r="I43" s="373">
        <v>13.1</v>
      </c>
      <c r="J43" s="375">
        <v>3.2</v>
      </c>
      <c r="K43" s="7"/>
      <c r="L43" s="6"/>
    </row>
    <row r="44" spans="1:12" ht="14.25" customHeight="1">
      <c r="A44" s="443" t="s">
        <v>141</v>
      </c>
      <c r="B44" s="471"/>
      <c r="C44" s="372">
        <v>5849</v>
      </c>
      <c r="D44" s="373">
        <v>1611</v>
      </c>
      <c r="E44" s="376">
        <v>485</v>
      </c>
      <c r="F44" s="373">
        <v>10.5</v>
      </c>
      <c r="G44" s="373">
        <v>4.5999999999999996</v>
      </c>
      <c r="H44" s="376">
        <v>405</v>
      </c>
      <c r="I44" s="373">
        <v>9.9</v>
      </c>
      <c r="J44" s="375">
        <v>3.7</v>
      </c>
      <c r="K44" s="7"/>
      <c r="L44" s="6"/>
    </row>
    <row r="45" spans="1:12" ht="14.25" customHeight="1">
      <c r="A45" s="443" t="s">
        <v>142</v>
      </c>
      <c r="B45" s="471"/>
      <c r="C45" s="372">
        <v>13223</v>
      </c>
      <c r="D45" s="373">
        <v>2988.8</v>
      </c>
      <c r="E45" s="376">
        <v>946</v>
      </c>
      <c r="F45" s="373">
        <v>17.2</v>
      </c>
      <c r="G45" s="373">
        <v>10.5</v>
      </c>
      <c r="H45" s="376">
        <v>974</v>
      </c>
      <c r="I45" s="373">
        <v>25.1</v>
      </c>
      <c r="J45" s="375">
        <v>10.199999999999999</v>
      </c>
      <c r="K45" s="7"/>
      <c r="L45" s="6"/>
    </row>
    <row r="46" spans="1:12" ht="14.25" customHeight="1">
      <c r="A46" s="443" t="s">
        <v>143</v>
      </c>
      <c r="B46" s="471"/>
      <c r="C46" s="372">
        <v>8397</v>
      </c>
      <c r="D46" s="373">
        <v>1903.8</v>
      </c>
      <c r="E46" s="376">
        <v>617</v>
      </c>
      <c r="F46" s="373">
        <v>9.9</v>
      </c>
      <c r="G46" s="373">
        <v>6.1</v>
      </c>
      <c r="H46" s="376">
        <v>557</v>
      </c>
      <c r="I46" s="373">
        <v>15</v>
      </c>
      <c r="J46" s="375">
        <v>6.3</v>
      </c>
      <c r="K46" s="7"/>
      <c r="L46" s="6"/>
    </row>
    <row r="47" spans="1:12" ht="14.25" customHeight="1">
      <c r="A47" s="505" t="s">
        <v>115</v>
      </c>
      <c r="B47" s="505"/>
      <c r="C47" s="505"/>
      <c r="D47" s="505"/>
      <c r="E47" s="505"/>
      <c r="F47" s="505"/>
      <c r="G47" s="505"/>
      <c r="H47" s="505"/>
      <c r="I47" s="505"/>
      <c r="J47" s="505"/>
      <c r="K47" s="505"/>
      <c r="L47" s="505"/>
    </row>
    <row r="48" spans="1:12" ht="12.75" customHeight="1">
      <c r="A48" s="506" t="s">
        <v>152</v>
      </c>
      <c r="B48" s="506"/>
      <c r="C48" s="506"/>
      <c r="D48" s="506"/>
      <c r="E48" s="506"/>
      <c r="F48" s="506"/>
      <c r="G48" s="506"/>
      <c r="H48" s="506"/>
      <c r="I48" s="506"/>
      <c r="J48" s="506"/>
      <c r="K48" s="506"/>
      <c r="L48" s="506"/>
    </row>
    <row r="49" spans="3:10">
      <c r="C49" s="6"/>
      <c r="D49" s="7"/>
      <c r="E49" s="6"/>
      <c r="F49" s="6"/>
      <c r="G49" s="6"/>
      <c r="H49" s="6"/>
      <c r="I49" s="90"/>
      <c r="J49" s="6"/>
    </row>
    <row r="50" spans="3:10">
      <c r="D50" s="7"/>
      <c r="I50" s="90"/>
    </row>
    <row r="51" spans="3:10">
      <c r="D51" s="7"/>
      <c r="I51" s="90"/>
    </row>
    <row r="52" spans="3:10">
      <c r="D52" s="7"/>
      <c r="I52" s="90"/>
    </row>
    <row r="53" spans="3:10">
      <c r="D53" s="7"/>
      <c r="I53" s="90"/>
    </row>
    <row r="54" spans="3:10">
      <c r="D54" s="7"/>
      <c r="I54" s="90"/>
    </row>
    <row r="55" spans="3:10">
      <c r="D55" s="7"/>
      <c r="I55" s="90"/>
    </row>
    <row r="56" spans="3:10">
      <c r="D56" s="7"/>
      <c r="I56" s="90"/>
    </row>
    <row r="57" spans="3:10">
      <c r="D57" s="7"/>
      <c r="I57" s="90"/>
    </row>
    <row r="58" spans="3:10">
      <c r="D58" s="7"/>
      <c r="I58" s="90"/>
    </row>
    <row r="59" spans="3:10">
      <c r="D59" s="7"/>
      <c r="I59" s="90"/>
    </row>
    <row r="60" spans="3:10">
      <c r="D60" s="7"/>
      <c r="I60" s="90"/>
    </row>
    <row r="61" spans="3:10">
      <c r="D61" s="7"/>
      <c r="I61" s="90"/>
    </row>
    <row r="62" spans="3:10">
      <c r="D62" s="7"/>
      <c r="I62" s="90"/>
    </row>
    <row r="63" spans="3:10">
      <c r="D63" s="7"/>
      <c r="I63" s="90"/>
    </row>
    <row r="64" spans="3:10">
      <c r="D64" s="7"/>
      <c r="I64" s="90"/>
    </row>
    <row r="65" spans="4:9">
      <c r="D65" s="37"/>
      <c r="I65" s="90"/>
    </row>
    <row r="66" spans="4:9">
      <c r="D66" s="37"/>
      <c r="I66" s="90"/>
    </row>
    <row r="67" spans="4:9">
      <c r="I67" s="90"/>
    </row>
    <row r="68" spans="4:9">
      <c r="I68" s="90"/>
    </row>
    <row r="69" spans="4:9">
      <c r="I69" s="90"/>
    </row>
    <row r="70" spans="4:9">
      <c r="I70" s="90"/>
    </row>
    <row r="71" spans="4:9">
      <c r="I71" s="90"/>
    </row>
    <row r="72" spans="4:9">
      <c r="I72" s="90"/>
    </row>
    <row r="73" spans="4:9">
      <c r="I73" s="90"/>
    </row>
    <row r="74" spans="4:9">
      <c r="I74" s="90"/>
    </row>
    <row r="75" spans="4:9">
      <c r="I75" s="90"/>
    </row>
    <row r="76" spans="4:9">
      <c r="I76" s="90"/>
    </row>
    <row r="77" spans="4:9">
      <c r="I77" s="90"/>
    </row>
    <row r="78" spans="4:9">
      <c r="I78" s="90"/>
    </row>
    <row r="79" spans="4:9">
      <c r="I79" s="90"/>
    </row>
    <row r="80" spans="4:9">
      <c r="I80" s="90"/>
    </row>
    <row r="81" spans="9:9">
      <c r="I81" s="90"/>
    </row>
    <row r="82" spans="9:9">
      <c r="I82" s="90"/>
    </row>
    <row r="83" spans="9:9">
      <c r="I83" s="90"/>
    </row>
    <row r="84" spans="9:9">
      <c r="I84" s="90"/>
    </row>
    <row r="85" spans="9:9">
      <c r="I85" s="90"/>
    </row>
    <row r="86" spans="9:9">
      <c r="I86" s="90"/>
    </row>
    <row r="87" spans="9:9">
      <c r="I87" s="90"/>
    </row>
    <row r="88" spans="9:9">
      <c r="I88" s="90"/>
    </row>
    <row r="89" spans="9:9">
      <c r="I89" s="90"/>
    </row>
    <row r="90" spans="9:9">
      <c r="I90" s="90"/>
    </row>
    <row r="91" spans="9:9">
      <c r="I91" s="90"/>
    </row>
    <row r="92" spans="9:9">
      <c r="I92" s="90"/>
    </row>
    <row r="93" spans="9:9">
      <c r="I93" s="90"/>
    </row>
    <row r="94" spans="9:9">
      <c r="I94" s="90"/>
    </row>
    <row r="95" spans="9:9">
      <c r="I95" s="90"/>
    </row>
    <row r="96" spans="9:9">
      <c r="I96" s="90"/>
    </row>
    <row r="97" spans="9:9">
      <c r="I97" s="90"/>
    </row>
    <row r="98" spans="9:9">
      <c r="I98" s="90"/>
    </row>
    <row r="99" spans="9:9">
      <c r="I99" s="90"/>
    </row>
    <row r="100" spans="9:9">
      <c r="I100" s="90"/>
    </row>
    <row r="101" spans="9:9">
      <c r="I101" s="90"/>
    </row>
    <row r="102" spans="9:9">
      <c r="I102" s="90"/>
    </row>
    <row r="103" spans="9:9">
      <c r="I103" s="90"/>
    </row>
    <row r="104" spans="9:9">
      <c r="I104" s="90"/>
    </row>
    <row r="105" spans="9:9">
      <c r="I105" s="90"/>
    </row>
    <row r="106" spans="9:9">
      <c r="I106" s="90"/>
    </row>
    <row r="107" spans="9:9">
      <c r="I107" s="90"/>
    </row>
    <row r="108" spans="9:9">
      <c r="I108" s="90"/>
    </row>
    <row r="109" spans="9:9">
      <c r="I109" s="90"/>
    </row>
    <row r="110" spans="9:9">
      <c r="I110" s="90"/>
    </row>
    <row r="111" spans="9:9">
      <c r="I111" s="90"/>
    </row>
    <row r="112" spans="9:9">
      <c r="I112" s="90"/>
    </row>
    <row r="113" spans="9:9">
      <c r="I113" s="90"/>
    </row>
    <row r="114" spans="9:9">
      <c r="I114" s="90"/>
    </row>
    <row r="115" spans="9:9">
      <c r="I115" s="90"/>
    </row>
    <row r="116" spans="9:9">
      <c r="I116" s="90"/>
    </row>
    <row r="117" spans="9:9">
      <c r="I117" s="90"/>
    </row>
    <row r="118" spans="9:9">
      <c r="I118" s="90"/>
    </row>
    <row r="119" spans="9:9">
      <c r="I119" s="90"/>
    </row>
    <row r="120" spans="9:9">
      <c r="I120" s="90"/>
    </row>
    <row r="121" spans="9:9">
      <c r="I121" s="90"/>
    </row>
    <row r="122" spans="9:9">
      <c r="I122" s="90"/>
    </row>
    <row r="123" spans="9:9">
      <c r="I123" s="90"/>
    </row>
    <row r="124" spans="9:9">
      <c r="I124" s="90"/>
    </row>
    <row r="125" spans="9:9">
      <c r="I125" s="90"/>
    </row>
    <row r="126" spans="9:9">
      <c r="I126" s="90"/>
    </row>
    <row r="127" spans="9:9">
      <c r="I127" s="90"/>
    </row>
    <row r="128" spans="9:9">
      <c r="I128" s="90"/>
    </row>
    <row r="129" spans="9:9">
      <c r="I129" s="90"/>
    </row>
    <row r="130" spans="9:9">
      <c r="I130" s="90"/>
    </row>
    <row r="131" spans="9:9">
      <c r="I131" s="90"/>
    </row>
    <row r="132" spans="9:9">
      <c r="I132" s="90"/>
    </row>
    <row r="133" spans="9:9">
      <c r="I133" s="90"/>
    </row>
    <row r="134" spans="9:9">
      <c r="I134" s="90"/>
    </row>
    <row r="135" spans="9:9">
      <c r="I135" s="90"/>
    </row>
    <row r="136" spans="9:9">
      <c r="I136" s="90"/>
    </row>
    <row r="137" spans="9:9">
      <c r="I137" s="90"/>
    </row>
    <row r="138" spans="9:9">
      <c r="I138" s="90"/>
    </row>
    <row r="139" spans="9:9">
      <c r="I139" s="90"/>
    </row>
    <row r="140" spans="9:9">
      <c r="I140" s="90"/>
    </row>
    <row r="141" spans="9:9">
      <c r="I141" s="90"/>
    </row>
    <row r="142" spans="9:9">
      <c r="I142" s="90"/>
    </row>
    <row r="143" spans="9:9">
      <c r="I143" s="90"/>
    </row>
    <row r="144" spans="9:9">
      <c r="I144" s="90"/>
    </row>
    <row r="145" spans="9:9">
      <c r="I145" s="90"/>
    </row>
    <row r="146" spans="9:9">
      <c r="I146" s="90"/>
    </row>
    <row r="147" spans="9:9">
      <c r="I147" s="90"/>
    </row>
    <row r="148" spans="9:9">
      <c r="I148" s="90"/>
    </row>
    <row r="149" spans="9:9">
      <c r="I149" s="90"/>
    </row>
    <row r="150" spans="9:9">
      <c r="I150" s="90"/>
    </row>
    <row r="151" spans="9:9">
      <c r="I151" s="90"/>
    </row>
    <row r="152" spans="9:9">
      <c r="I152" s="90"/>
    </row>
    <row r="153" spans="9:9">
      <c r="I153" s="90"/>
    </row>
    <row r="154" spans="9:9">
      <c r="I154" s="90"/>
    </row>
    <row r="155" spans="9:9">
      <c r="I155" s="90"/>
    </row>
    <row r="156" spans="9:9">
      <c r="I156" s="90"/>
    </row>
    <row r="157" spans="9:9">
      <c r="I157" s="90"/>
    </row>
    <row r="158" spans="9:9">
      <c r="I158" s="90"/>
    </row>
    <row r="159" spans="9:9">
      <c r="I159" s="90"/>
    </row>
    <row r="160" spans="9:9">
      <c r="I160" s="90"/>
    </row>
    <row r="161" spans="9:9">
      <c r="I161" s="90"/>
    </row>
    <row r="162" spans="9:9">
      <c r="I162" s="90"/>
    </row>
    <row r="163" spans="9:9">
      <c r="I163" s="90"/>
    </row>
    <row r="164" spans="9:9">
      <c r="I164" s="90"/>
    </row>
    <row r="165" spans="9:9">
      <c r="I165" s="90"/>
    </row>
    <row r="166" spans="9:9">
      <c r="I166" s="90"/>
    </row>
    <row r="167" spans="9:9">
      <c r="I167" s="90"/>
    </row>
    <row r="168" spans="9:9">
      <c r="I168" s="90"/>
    </row>
    <row r="169" spans="9:9">
      <c r="I169" s="90"/>
    </row>
    <row r="170" spans="9:9">
      <c r="I170" s="90"/>
    </row>
    <row r="171" spans="9:9">
      <c r="I171" s="90"/>
    </row>
    <row r="172" spans="9:9">
      <c r="I172" s="90"/>
    </row>
    <row r="173" spans="9:9">
      <c r="I173" s="90"/>
    </row>
    <row r="174" spans="9:9">
      <c r="I174" s="90"/>
    </row>
    <row r="175" spans="9:9">
      <c r="I175" s="90"/>
    </row>
    <row r="176" spans="9:9">
      <c r="I176" s="90"/>
    </row>
    <row r="177" spans="9:9">
      <c r="I177" s="90"/>
    </row>
    <row r="178" spans="9:9">
      <c r="I178" s="90"/>
    </row>
    <row r="179" spans="9:9">
      <c r="I179" s="90"/>
    </row>
    <row r="180" spans="9:9">
      <c r="I180" s="90"/>
    </row>
    <row r="181" spans="9:9">
      <c r="I181" s="90"/>
    </row>
    <row r="182" spans="9:9">
      <c r="I182" s="90"/>
    </row>
    <row r="183" spans="9:9">
      <c r="I183" s="90"/>
    </row>
    <row r="184" spans="9:9">
      <c r="I184" s="90"/>
    </row>
    <row r="185" spans="9:9">
      <c r="I185" s="90"/>
    </row>
    <row r="186" spans="9:9">
      <c r="I186" s="90"/>
    </row>
    <row r="187" spans="9:9">
      <c r="I187" s="90"/>
    </row>
    <row r="188" spans="9:9">
      <c r="I188" s="90"/>
    </row>
    <row r="189" spans="9:9">
      <c r="I189" s="90"/>
    </row>
    <row r="190" spans="9:9">
      <c r="I190" s="90"/>
    </row>
    <row r="191" spans="9:9">
      <c r="I191" s="90"/>
    </row>
    <row r="192" spans="9:9">
      <c r="I192" s="90"/>
    </row>
    <row r="193" spans="9:9">
      <c r="I193" s="90"/>
    </row>
    <row r="194" spans="9:9">
      <c r="I194" s="90"/>
    </row>
    <row r="195" spans="9:9">
      <c r="I195" s="90"/>
    </row>
    <row r="196" spans="9:9">
      <c r="I196" s="90"/>
    </row>
    <row r="197" spans="9:9">
      <c r="I197" s="90"/>
    </row>
    <row r="198" spans="9:9">
      <c r="I198" s="90"/>
    </row>
    <row r="199" spans="9:9">
      <c r="I199" s="90"/>
    </row>
    <row r="200" spans="9:9">
      <c r="I200" s="90"/>
    </row>
    <row r="201" spans="9:9">
      <c r="I201" s="90"/>
    </row>
    <row r="202" spans="9:9">
      <c r="I202" s="90"/>
    </row>
    <row r="203" spans="9:9">
      <c r="I203" s="90"/>
    </row>
    <row r="204" spans="9:9">
      <c r="I204" s="90"/>
    </row>
    <row r="205" spans="9:9">
      <c r="I205" s="90"/>
    </row>
    <row r="206" spans="9:9">
      <c r="I206" s="90"/>
    </row>
    <row r="207" spans="9:9">
      <c r="I207" s="90"/>
    </row>
    <row r="208" spans="9:9">
      <c r="I208" s="90"/>
    </row>
    <row r="209" spans="9:9">
      <c r="I209" s="90"/>
    </row>
    <row r="210" spans="9:9">
      <c r="I210" s="90"/>
    </row>
    <row r="211" spans="9:9">
      <c r="I211" s="90"/>
    </row>
    <row r="212" spans="9:9">
      <c r="I212" s="90"/>
    </row>
    <row r="213" spans="9:9">
      <c r="I213" s="90"/>
    </row>
    <row r="214" spans="9:9">
      <c r="I214" s="90"/>
    </row>
    <row r="215" spans="9:9">
      <c r="I215" s="90"/>
    </row>
    <row r="216" spans="9:9">
      <c r="I216" s="90"/>
    </row>
    <row r="217" spans="9:9">
      <c r="I217" s="90"/>
    </row>
    <row r="218" spans="9:9">
      <c r="I218" s="90"/>
    </row>
    <row r="219" spans="9:9">
      <c r="I219" s="90"/>
    </row>
    <row r="220" spans="9:9">
      <c r="I220" s="90"/>
    </row>
    <row r="221" spans="9:9">
      <c r="I221" s="90"/>
    </row>
    <row r="222" spans="9:9">
      <c r="I222" s="90"/>
    </row>
    <row r="223" spans="9:9">
      <c r="I223" s="90"/>
    </row>
    <row r="224" spans="9:9">
      <c r="I224" s="90"/>
    </row>
    <row r="225" spans="9:9">
      <c r="I225" s="90"/>
    </row>
    <row r="226" spans="9:9">
      <c r="I226" s="90"/>
    </row>
    <row r="227" spans="9:9">
      <c r="I227" s="90"/>
    </row>
    <row r="228" spans="9:9">
      <c r="I228" s="90"/>
    </row>
    <row r="229" spans="9:9">
      <c r="I229" s="90"/>
    </row>
    <row r="230" spans="9:9">
      <c r="I230" s="90"/>
    </row>
    <row r="231" spans="9:9">
      <c r="I231" s="90"/>
    </row>
    <row r="232" spans="9:9">
      <c r="I232" s="90"/>
    </row>
    <row r="233" spans="9:9">
      <c r="I233" s="90"/>
    </row>
    <row r="234" spans="9:9">
      <c r="I234" s="90"/>
    </row>
    <row r="235" spans="9:9">
      <c r="I235" s="90"/>
    </row>
    <row r="236" spans="9:9">
      <c r="I236" s="90"/>
    </row>
    <row r="237" spans="9:9">
      <c r="I237" s="90"/>
    </row>
    <row r="238" spans="9:9">
      <c r="I238" s="90"/>
    </row>
    <row r="239" spans="9:9">
      <c r="I239" s="90"/>
    </row>
    <row r="240" spans="9:9">
      <c r="I240" s="90"/>
    </row>
    <row r="241" spans="9:9">
      <c r="I241" s="90"/>
    </row>
    <row r="242" spans="9:9">
      <c r="I242" s="90"/>
    </row>
    <row r="243" spans="9:9">
      <c r="I243" s="90"/>
    </row>
    <row r="244" spans="9:9">
      <c r="I244" s="90"/>
    </row>
    <row r="245" spans="9:9">
      <c r="I245" s="90"/>
    </row>
    <row r="246" spans="9:9">
      <c r="I246" s="90"/>
    </row>
    <row r="247" spans="9:9">
      <c r="I247" s="90"/>
    </row>
    <row r="248" spans="9:9">
      <c r="I248" s="90"/>
    </row>
    <row r="249" spans="9:9">
      <c r="I249" s="90"/>
    </row>
    <row r="250" spans="9:9">
      <c r="I250" s="90"/>
    </row>
    <row r="251" spans="9:9">
      <c r="I251" s="90"/>
    </row>
    <row r="252" spans="9:9">
      <c r="I252" s="90"/>
    </row>
    <row r="253" spans="9:9">
      <c r="I253" s="90"/>
    </row>
    <row r="254" spans="9:9">
      <c r="I254" s="90"/>
    </row>
    <row r="255" spans="9:9">
      <c r="I255" s="90"/>
    </row>
    <row r="256" spans="9:9">
      <c r="I256" s="90"/>
    </row>
    <row r="257" spans="9:9">
      <c r="I257" s="90"/>
    </row>
    <row r="258" spans="9:9">
      <c r="I258" s="90"/>
    </row>
    <row r="259" spans="9:9">
      <c r="I259" s="90"/>
    </row>
    <row r="260" spans="9:9">
      <c r="I260" s="90"/>
    </row>
    <row r="261" spans="9:9">
      <c r="I261" s="90"/>
    </row>
    <row r="262" spans="9:9">
      <c r="I262" s="90"/>
    </row>
    <row r="263" spans="9:9">
      <c r="I263" s="90"/>
    </row>
    <row r="264" spans="9:9">
      <c r="I264" s="90"/>
    </row>
    <row r="265" spans="9:9">
      <c r="I265" s="90"/>
    </row>
    <row r="266" spans="9:9">
      <c r="I266" s="90"/>
    </row>
    <row r="267" spans="9:9">
      <c r="I267" s="90"/>
    </row>
    <row r="268" spans="9:9">
      <c r="I268" s="90"/>
    </row>
    <row r="269" spans="9:9">
      <c r="I269" s="90"/>
    </row>
    <row r="270" spans="9:9">
      <c r="I270" s="90"/>
    </row>
    <row r="271" spans="9:9">
      <c r="I271" s="90"/>
    </row>
    <row r="272" spans="9:9">
      <c r="I272" s="90"/>
    </row>
    <row r="273" spans="9:9">
      <c r="I273" s="90"/>
    </row>
    <row r="274" spans="9:9">
      <c r="I274" s="90"/>
    </row>
    <row r="275" spans="9:9">
      <c r="I275" s="90"/>
    </row>
    <row r="276" spans="9:9">
      <c r="I276" s="90"/>
    </row>
    <row r="277" spans="9:9">
      <c r="I277" s="90"/>
    </row>
    <row r="278" spans="9:9">
      <c r="I278" s="90"/>
    </row>
    <row r="279" spans="9:9">
      <c r="I279" s="90"/>
    </row>
    <row r="280" spans="9:9">
      <c r="I280" s="90"/>
    </row>
    <row r="281" spans="9:9">
      <c r="I281" s="90"/>
    </row>
    <row r="282" spans="9:9">
      <c r="I282" s="90"/>
    </row>
    <row r="283" spans="9:9">
      <c r="I283" s="90"/>
    </row>
    <row r="284" spans="9:9">
      <c r="I284" s="90"/>
    </row>
    <row r="285" spans="9:9">
      <c r="I285" s="90"/>
    </row>
    <row r="286" spans="9:9">
      <c r="I286" s="90"/>
    </row>
    <row r="287" spans="9:9">
      <c r="I287" s="90"/>
    </row>
    <row r="288" spans="9:9">
      <c r="I288" s="90"/>
    </row>
    <row r="289" spans="9:9">
      <c r="I289" s="90"/>
    </row>
    <row r="290" spans="9:9">
      <c r="I290" s="90"/>
    </row>
    <row r="291" spans="9:9">
      <c r="I291" s="90"/>
    </row>
    <row r="292" spans="9:9">
      <c r="I292" s="90"/>
    </row>
    <row r="293" spans="9:9">
      <c r="I293" s="90"/>
    </row>
    <row r="294" spans="9:9">
      <c r="I294" s="90"/>
    </row>
    <row r="295" spans="9:9">
      <c r="I295" s="90"/>
    </row>
    <row r="296" spans="9:9">
      <c r="I296" s="90"/>
    </row>
    <row r="297" spans="9:9">
      <c r="I297" s="90"/>
    </row>
    <row r="298" spans="9:9">
      <c r="I298" s="90"/>
    </row>
    <row r="299" spans="9:9">
      <c r="I299" s="90"/>
    </row>
    <row r="300" spans="9:9">
      <c r="I300" s="90"/>
    </row>
    <row r="301" spans="9:9">
      <c r="I301" s="90"/>
    </row>
    <row r="302" spans="9:9">
      <c r="I302" s="90"/>
    </row>
    <row r="303" spans="9:9">
      <c r="I303" s="90"/>
    </row>
    <row r="304" spans="9:9">
      <c r="I304" s="90"/>
    </row>
    <row r="305" spans="9:9">
      <c r="I305" s="90"/>
    </row>
    <row r="306" spans="9:9">
      <c r="I306" s="90"/>
    </row>
    <row r="307" spans="9:9">
      <c r="I307" s="90"/>
    </row>
    <row r="308" spans="9:9">
      <c r="I308" s="90"/>
    </row>
    <row r="309" spans="9:9">
      <c r="I309" s="90"/>
    </row>
    <row r="310" spans="9:9">
      <c r="I310" s="90"/>
    </row>
    <row r="311" spans="9:9">
      <c r="I311" s="90"/>
    </row>
    <row r="312" spans="9:9">
      <c r="I312" s="90"/>
    </row>
    <row r="313" spans="9:9">
      <c r="I313" s="90"/>
    </row>
    <row r="314" spans="9:9">
      <c r="I314" s="90"/>
    </row>
    <row r="315" spans="9:9">
      <c r="I315" s="90"/>
    </row>
    <row r="316" spans="9:9">
      <c r="I316" s="90"/>
    </row>
    <row r="317" spans="9:9">
      <c r="I317" s="90"/>
    </row>
    <row r="318" spans="9:9">
      <c r="I318" s="90"/>
    </row>
    <row r="319" spans="9:9">
      <c r="I319" s="90"/>
    </row>
    <row r="320" spans="9:9">
      <c r="I320" s="90"/>
    </row>
    <row r="321" spans="9:9">
      <c r="I321" s="90"/>
    </row>
    <row r="322" spans="9:9">
      <c r="I322" s="90"/>
    </row>
    <row r="323" spans="9:9">
      <c r="I323" s="90"/>
    </row>
    <row r="324" spans="9:9">
      <c r="I324" s="90"/>
    </row>
    <row r="325" spans="9:9">
      <c r="I325" s="90"/>
    </row>
    <row r="326" spans="9:9">
      <c r="I326" s="90"/>
    </row>
    <row r="327" spans="9:9">
      <c r="I327" s="90"/>
    </row>
    <row r="328" spans="9:9">
      <c r="I328" s="90"/>
    </row>
    <row r="329" spans="9:9">
      <c r="I329" s="90"/>
    </row>
    <row r="330" spans="9:9">
      <c r="I330" s="90"/>
    </row>
    <row r="331" spans="9:9">
      <c r="I331" s="90"/>
    </row>
    <row r="332" spans="9:9">
      <c r="I332" s="90"/>
    </row>
    <row r="333" spans="9:9">
      <c r="I333" s="90"/>
    </row>
    <row r="334" spans="9:9">
      <c r="I334" s="90"/>
    </row>
    <row r="335" spans="9:9">
      <c r="I335" s="90"/>
    </row>
    <row r="336" spans="9:9">
      <c r="I336" s="90"/>
    </row>
    <row r="337" spans="9:9">
      <c r="I337" s="90"/>
    </row>
    <row r="338" spans="9:9">
      <c r="I338" s="90"/>
    </row>
    <row r="339" spans="9:9">
      <c r="I339" s="90"/>
    </row>
    <row r="340" spans="9:9">
      <c r="I340" s="90"/>
    </row>
    <row r="341" spans="9:9">
      <c r="I341" s="90"/>
    </row>
    <row r="342" spans="9:9">
      <c r="I342" s="90"/>
    </row>
    <row r="343" spans="9:9">
      <c r="I343" s="90"/>
    </row>
    <row r="344" spans="9:9">
      <c r="I344" s="90"/>
    </row>
    <row r="345" spans="9:9">
      <c r="I345" s="90"/>
    </row>
    <row r="346" spans="9:9">
      <c r="I346" s="90"/>
    </row>
    <row r="347" spans="9:9">
      <c r="I347" s="90"/>
    </row>
    <row r="348" spans="9:9">
      <c r="I348" s="90"/>
    </row>
    <row r="349" spans="9:9">
      <c r="I349" s="90"/>
    </row>
    <row r="350" spans="9:9">
      <c r="I350" s="90"/>
    </row>
    <row r="351" spans="9:9">
      <c r="I351" s="90"/>
    </row>
    <row r="352" spans="9:9">
      <c r="I352" s="90"/>
    </row>
    <row r="353" spans="9:9">
      <c r="I353" s="90"/>
    </row>
    <row r="354" spans="9:9">
      <c r="I354" s="90"/>
    </row>
    <row r="355" spans="9:9">
      <c r="I355" s="90"/>
    </row>
    <row r="356" spans="9:9">
      <c r="I356" s="90"/>
    </row>
    <row r="357" spans="9:9">
      <c r="I357" s="90"/>
    </row>
    <row r="358" spans="9:9">
      <c r="I358" s="90"/>
    </row>
    <row r="359" spans="9:9">
      <c r="I359" s="90"/>
    </row>
    <row r="360" spans="9:9">
      <c r="I360" s="90"/>
    </row>
    <row r="361" spans="9:9">
      <c r="I361" s="90"/>
    </row>
    <row r="362" spans="9:9">
      <c r="I362" s="90"/>
    </row>
    <row r="363" spans="9:9">
      <c r="I363" s="90"/>
    </row>
    <row r="364" spans="9:9">
      <c r="I364" s="90"/>
    </row>
    <row r="365" spans="9:9">
      <c r="I365" s="90"/>
    </row>
    <row r="366" spans="9:9">
      <c r="I366" s="90"/>
    </row>
    <row r="367" spans="9:9">
      <c r="I367" s="90"/>
    </row>
    <row r="368" spans="9:9">
      <c r="I368" s="90"/>
    </row>
    <row r="369" spans="9:9">
      <c r="I369" s="90"/>
    </row>
    <row r="370" spans="9:9">
      <c r="I370" s="90"/>
    </row>
    <row r="371" spans="9:9">
      <c r="I371" s="90"/>
    </row>
    <row r="372" spans="9:9">
      <c r="I372" s="90"/>
    </row>
    <row r="373" spans="9:9">
      <c r="I373" s="90"/>
    </row>
    <row r="374" spans="9:9">
      <c r="I374" s="90"/>
    </row>
    <row r="375" spans="9:9">
      <c r="I375" s="90"/>
    </row>
    <row r="376" spans="9:9">
      <c r="I376" s="90"/>
    </row>
    <row r="377" spans="9:9">
      <c r="I377" s="90"/>
    </row>
    <row r="378" spans="9:9">
      <c r="I378" s="90"/>
    </row>
    <row r="379" spans="9:9">
      <c r="I379" s="90"/>
    </row>
    <row r="380" spans="9:9">
      <c r="I380" s="90"/>
    </row>
    <row r="381" spans="9:9">
      <c r="I381" s="90"/>
    </row>
    <row r="382" spans="9:9">
      <c r="I382" s="90"/>
    </row>
    <row r="383" spans="9:9">
      <c r="I383" s="90"/>
    </row>
    <row r="384" spans="9:9">
      <c r="I384" s="90"/>
    </row>
    <row r="385" spans="9:9">
      <c r="I385" s="90"/>
    </row>
    <row r="386" spans="9:9">
      <c r="I386" s="90"/>
    </row>
    <row r="387" spans="9:9">
      <c r="I387" s="90"/>
    </row>
    <row r="388" spans="9:9">
      <c r="I388" s="90"/>
    </row>
    <row r="389" spans="9:9">
      <c r="I389" s="90"/>
    </row>
    <row r="390" spans="9:9">
      <c r="I390" s="90"/>
    </row>
    <row r="391" spans="9:9">
      <c r="I391" s="90"/>
    </row>
    <row r="392" spans="9:9">
      <c r="I392" s="90"/>
    </row>
    <row r="393" spans="9:9">
      <c r="I393" s="90"/>
    </row>
    <row r="394" spans="9:9">
      <c r="I394" s="90"/>
    </row>
    <row r="395" spans="9:9">
      <c r="I395" s="90"/>
    </row>
    <row r="396" spans="9:9">
      <c r="I396" s="90"/>
    </row>
    <row r="397" spans="9:9">
      <c r="I397" s="90"/>
    </row>
    <row r="398" spans="9:9">
      <c r="I398" s="90"/>
    </row>
    <row r="399" spans="9:9">
      <c r="I399" s="90"/>
    </row>
    <row r="400" spans="9:9">
      <c r="I400" s="90"/>
    </row>
    <row r="401" spans="9:9">
      <c r="I401" s="90"/>
    </row>
    <row r="402" spans="9:9">
      <c r="I402" s="90"/>
    </row>
    <row r="403" spans="9:9">
      <c r="I403" s="90"/>
    </row>
    <row r="404" spans="9:9">
      <c r="I404" s="90"/>
    </row>
    <row r="405" spans="9:9">
      <c r="I405" s="90"/>
    </row>
    <row r="406" spans="9:9">
      <c r="I406" s="90"/>
    </row>
    <row r="407" spans="9:9">
      <c r="I407" s="90"/>
    </row>
    <row r="408" spans="9:9">
      <c r="I408" s="90"/>
    </row>
    <row r="409" spans="9:9">
      <c r="I409" s="90"/>
    </row>
    <row r="410" spans="9:9">
      <c r="I410" s="90"/>
    </row>
    <row r="411" spans="9:9">
      <c r="I411" s="90"/>
    </row>
    <row r="412" spans="9:9">
      <c r="I412" s="90"/>
    </row>
    <row r="413" spans="9:9">
      <c r="I413" s="90"/>
    </row>
    <row r="414" spans="9:9">
      <c r="I414" s="90"/>
    </row>
    <row r="415" spans="9:9">
      <c r="I415" s="90"/>
    </row>
    <row r="416" spans="9:9">
      <c r="I416" s="90"/>
    </row>
    <row r="417" spans="9:9">
      <c r="I417" s="90"/>
    </row>
    <row r="418" spans="9:9">
      <c r="I418" s="90"/>
    </row>
    <row r="419" spans="9:9">
      <c r="I419" s="90"/>
    </row>
    <row r="420" spans="9:9">
      <c r="I420" s="90"/>
    </row>
    <row r="421" spans="9:9">
      <c r="I421" s="90"/>
    </row>
    <row r="422" spans="9:9">
      <c r="I422" s="90"/>
    </row>
    <row r="423" spans="9:9">
      <c r="I423" s="90"/>
    </row>
    <row r="424" spans="9:9">
      <c r="I424" s="90"/>
    </row>
    <row r="425" spans="9:9">
      <c r="I425" s="90"/>
    </row>
    <row r="426" spans="9:9">
      <c r="I426" s="90"/>
    </row>
    <row r="427" spans="9:9">
      <c r="I427" s="90"/>
    </row>
    <row r="428" spans="9:9">
      <c r="I428" s="90"/>
    </row>
    <row r="429" spans="9:9">
      <c r="I429" s="90"/>
    </row>
    <row r="430" spans="9:9">
      <c r="I430" s="90"/>
    </row>
    <row r="431" spans="9:9">
      <c r="I431" s="90"/>
    </row>
    <row r="432" spans="9:9">
      <c r="I432" s="90"/>
    </row>
    <row r="433" spans="9:9">
      <c r="I433" s="90"/>
    </row>
    <row r="434" spans="9:9">
      <c r="I434" s="90"/>
    </row>
    <row r="435" spans="9:9">
      <c r="I435" s="90"/>
    </row>
    <row r="436" spans="9:9">
      <c r="I436" s="90"/>
    </row>
    <row r="437" spans="9:9">
      <c r="I437" s="90"/>
    </row>
    <row r="438" spans="9:9">
      <c r="I438" s="90"/>
    </row>
    <row r="439" spans="9:9">
      <c r="I439" s="90"/>
    </row>
    <row r="440" spans="9:9">
      <c r="I440" s="90"/>
    </row>
    <row r="441" spans="9:9">
      <c r="I441" s="90"/>
    </row>
    <row r="442" spans="9:9">
      <c r="I442" s="90"/>
    </row>
    <row r="443" spans="9:9">
      <c r="I443" s="90"/>
    </row>
    <row r="444" spans="9:9">
      <c r="I444" s="90"/>
    </row>
    <row r="445" spans="9:9">
      <c r="I445" s="90"/>
    </row>
    <row r="446" spans="9:9">
      <c r="I446" s="90"/>
    </row>
    <row r="447" spans="9:9">
      <c r="I447" s="90"/>
    </row>
    <row r="448" spans="9:9">
      <c r="I448" s="90"/>
    </row>
    <row r="449" spans="9:9">
      <c r="I449" s="90"/>
    </row>
    <row r="450" spans="9:9">
      <c r="I450" s="90"/>
    </row>
    <row r="451" spans="9:9">
      <c r="I451" s="90"/>
    </row>
    <row r="452" spans="9:9">
      <c r="I452" s="90"/>
    </row>
    <row r="453" spans="9:9">
      <c r="I453" s="90"/>
    </row>
    <row r="454" spans="9:9">
      <c r="I454" s="90"/>
    </row>
    <row r="455" spans="9:9">
      <c r="I455" s="90"/>
    </row>
    <row r="456" spans="9:9">
      <c r="I456" s="90"/>
    </row>
    <row r="457" spans="9:9">
      <c r="I457" s="90"/>
    </row>
    <row r="458" spans="9:9">
      <c r="I458" s="90"/>
    </row>
    <row r="459" spans="9:9">
      <c r="I459" s="90"/>
    </row>
    <row r="460" spans="9:9">
      <c r="I460" s="90"/>
    </row>
    <row r="461" spans="9:9">
      <c r="I461" s="90"/>
    </row>
    <row r="462" spans="9:9">
      <c r="I462" s="90"/>
    </row>
    <row r="463" spans="9:9">
      <c r="I463" s="90"/>
    </row>
    <row r="464" spans="9:9">
      <c r="I464" s="90"/>
    </row>
    <row r="465" spans="9:9">
      <c r="I465" s="90"/>
    </row>
    <row r="466" spans="9:9">
      <c r="I466" s="90"/>
    </row>
    <row r="467" spans="9:9">
      <c r="I467" s="90"/>
    </row>
    <row r="468" spans="9:9">
      <c r="I468" s="90"/>
    </row>
    <row r="469" spans="9:9">
      <c r="I469" s="90"/>
    </row>
    <row r="470" spans="9:9">
      <c r="I470" s="90"/>
    </row>
    <row r="471" spans="9:9">
      <c r="I471" s="90"/>
    </row>
    <row r="472" spans="9:9">
      <c r="I472" s="90"/>
    </row>
    <row r="473" spans="9:9">
      <c r="I473" s="90"/>
    </row>
    <row r="474" spans="9:9">
      <c r="I474" s="90"/>
    </row>
    <row r="475" spans="9:9">
      <c r="I475" s="90"/>
    </row>
    <row r="476" spans="9:9">
      <c r="I476" s="90"/>
    </row>
    <row r="477" spans="9:9">
      <c r="I477" s="90"/>
    </row>
    <row r="478" spans="9:9">
      <c r="I478" s="90"/>
    </row>
    <row r="479" spans="9:9">
      <c r="I479" s="90"/>
    </row>
    <row r="480" spans="9:9">
      <c r="I480" s="90"/>
    </row>
    <row r="481" spans="9:9">
      <c r="I481" s="90"/>
    </row>
    <row r="482" spans="9:9">
      <c r="I482" s="90"/>
    </row>
    <row r="483" spans="9:9">
      <c r="I483" s="90"/>
    </row>
    <row r="484" spans="9:9">
      <c r="I484" s="90"/>
    </row>
    <row r="485" spans="9:9">
      <c r="I485" s="90"/>
    </row>
    <row r="486" spans="9:9">
      <c r="I486" s="90"/>
    </row>
    <row r="487" spans="9:9">
      <c r="I487" s="90"/>
    </row>
    <row r="488" spans="9:9">
      <c r="I488" s="90"/>
    </row>
    <row r="489" spans="9:9">
      <c r="I489" s="90"/>
    </row>
    <row r="490" spans="9:9">
      <c r="I490" s="90"/>
    </row>
    <row r="491" spans="9:9">
      <c r="I491" s="90"/>
    </row>
    <row r="492" spans="9:9">
      <c r="I492" s="90"/>
    </row>
    <row r="493" spans="9:9">
      <c r="I493" s="90"/>
    </row>
    <row r="494" spans="9:9">
      <c r="I494" s="90"/>
    </row>
    <row r="495" spans="9:9">
      <c r="I495" s="90"/>
    </row>
    <row r="496" spans="9:9">
      <c r="I496" s="90"/>
    </row>
    <row r="497" spans="9:9">
      <c r="I497" s="90"/>
    </row>
    <row r="498" spans="9:9">
      <c r="I498" s="90"/>
    </row>
    <row r="499" spans="9:9">
      <c r="I499" s="90"/>
    </row>
    <row r="500" spans="9:9">
      <c r="I500" s="90"/>
    </row>
    <row r="501" spans="9:9">
      <c r="I501" s="90"/>
    </row>
    <row r="502" spans="9:9">
      <c r="I502" s="90"/>
    </row>
    <row r="503" spans="9:9">
      <c r="I503" s="90"/>
    </row>
    <row r="504" spans="9:9">
      <c r="I504" s="90"/>
    </row>
    <row r="505" spans="9:9">
      <c r="I505" s="90"/>
    </row>
    <row r="506" spans="9:9">
      <c r="I506" s="90"/>
    </row>
    <row r="507" spans="9:9">
      <c r="I507" s="90"/>
    </row>
    <row r="508" spans="9:9">
      <c r="I508" s="90"/>
    </row>
    <row r="509" spans="9:9">
      <c r="I509" s="90"/>
    </row>
    <row r="510" spans="9:9">
      <c r="I510" s="90"/>
    </row>
    <row r="511" spans="9:9">
      <c r="I511" s="90"/>
    </row>
    <row r="512" spans="9:9">
      <c r="I512" s="90"/>
    </row>
    <row r="513" spans="9:9">
      <c r="I513" s="90"/>
    </row>
    <row r="514" spans="9:9">
      <c r="I514" s="90"/>
    </row>
    <row r="515" spans="9:9">
      <c r="I515" s="90"/>
    </row>
    <row r="516" spans="9:9">
      <c r="I516" s="90"/>
    </row>
    <row r="517" spans="9:9">
      <c r="I517" s="90"/>
    </row>
    <row r="518" spans="9:9">
      <c r="I518" s="90"/>
    </row>
    <row r="519" spans="9:9">
      <c r="I519" s="90"/>
    </row>
    <row r="520" spans="9:9">
      <c r="I520" s="90"/>
    </row>
    <row r="521" spans="9:9">
      <c r="I521" s="90"/>
    </row>
    <row r="522" spans="9:9">
      <c r="I522" s="90"/>
    </row>
    <row r="523" spans="9:9">
      <c r="I523" s="90"/>
    </row>
    <row r="524" spans="9:9">
      <c r="I524" s="90"/>
    </row>
    <row r="525" spans="9:9">
      <c r="I525" s="90"/>
    </row>
    <row r="526" spans="9:9">
      <c r="I526" s="90"/>
    </row>
    <row r="527" spans="9:9">
      <c r="I527" s="90"/>
    </row>
    <row r="528" spans="9:9">
      <c r="I528" s="90"/>
    </row>
    <row r="529" spans="9:9">
      <c r="I529" s="90"/>
    </row>
    <row r="530" spans="9:9">
      <c r="I530" s="90"/>
    </row>
    <row r="531" spans="9:9">
      <c r="I531" s="90"/>
    </row>
    <row r="532" spans="9:9">
      <c r="I532" s="90"/>
    </row>
    <row r="533" spans="9:9">
      <c r="I533" s="90"/>
    </row>
    <row r="534" spans="9:9">
      <c r="I534" s="90"/>
    </row>
    <row r="535" spans="9:9">
      <c r="I535" s="90"/>
    </row>
    <row r="536" spans="9:9">
      <c r="I536" s="90"/>
    </row>
    <row r="537" spans="9:9">
      <c r="I537" s="90"/>
    </row>
    <row r="538" spans="9:9">
      <c r="I538" s="90"/>
    </row>
    <row r="539" spans="9:9">
      <c r="I539" s="90"/>
    </row>
    <row r="540" spans="9:9">
      <c r="I540" s="90"/>
    </row>
    <row r="541" spans="9:9">
      <c r="I541" s="90"/>
    </row>
    <row r="542" spans="9:9">
      <c r="I542" s="90"/>
    </row>
    <row r="543" spans="9:9">
      <c r="I543" s="90"/>
    </row>
    <row r="544" spans="9:9">
      <c r="I544" s="90"/>
    </row>
    <row r="545" spans="9:9">
      <c r="I545" s="90"/>
    </row>
    <row r="546" spans="9:9">
      <c r="I546" s="90"/>
    </row>
    <row r="547" spans="9:9">
      <c r="I547" s="90"/>
    </row>
    <row r="548" spans="9:9">
      <c r="I548" s="90"/>
    </row>
    <row r="549" spans="9:9">
      <c r="I549" s="90"/>
    </row>
    <row r="550" spans="9:9">
      <c r="I550" s="90"/>
    </row>
    <row r="551" spans="9:9">
      <c r="I551" s="90"/>
    </row>
    <row r="552" spans="9:9">
      <c r="I552" s="90"/>
    </row>
    <row r="553" spans="9:9">
      <c r="I553" s="90"/>
    </row>
    <row r="554" spans="9:9">
      <c r="I554" s="90"/>
    </row>
    <row r="555" spans="9:9">
      <c r="I555" s="90"/>
    </row>
    <row r="556" spans="9:9">
      <c r="I556" s="90"/>
    </row>
    <row r="557" spans="9:9">
      <c r="I557" s="90"/>
    </row>
    <row r="558" spans="9:9">
      <c r="I558" s="90"/>
    </row>
    <row r="559" spans="9:9">
      <c r="I559" s="90"/>
    </row>
    <row r="560" spans="9:9">
      <c r="I560" s="90"/>
    </row>
    <row r="561" spans="9:9">
      <c r="I561" s="90"/>
    </row>
    <row r="562" spans="9:9">
      <c r="I562" s="90"/>
    </row>
    <row r="563" spans="9:9">
      <c r="I563" s="90"/>
    </row>
    <row r="564" spans="9:9">
      <c r="I564" s="90"/>
    </row>
    <row r="565" spans="9:9">
      <c r="I565" s="90"/>
    </row>
    <row r="566" spans="9:9">
      <c r="I566" s="90"/>
    </row>
    <row r="567" spans="9:9">
      <c r="I567" s="90"/>
    </row>
    <row r="568" spans="9:9">
      <c r="I568" s="90"/>
    </row>
    <row r="569" spans="9:9">
      <c r="I569" s="90"/>
    </row>
    <row r="570" spans="9:9">
      <c r="I570" s="90"/>
    </row>
    <row r="571" spans="9:9">
      <c r="I571" s="90"/>
    </row>
    <row r="572" spans="9:9">
      <c r="I572" s="90"/>
    </row>
    <row r="573" spans="9:9">
      <c r="I573" s="90"/>
    </row>
    <row r="574" spans="9:9">
      <c r="I574" s="90"/>
    </row>
    <row r="575" spans="9:9">
      <c r="I575" s="90"/>
    </row>
    <row r="576" spans="9:9">
      <c r="I576" s="90"/>
    </row>
    <row r="577" spans="9:9">
      <c r="I577" s="90"/>
    </row>
    <row r="578" spans="9:9">
      <c r="I578" s="90"/>
    </row>
    <row r="579" spans="9:9">
      <c r="I579" s="90"/>
    </row>
    <row r="580" spans="9:9">
      <c r="I580" s="90"/>
    </row>
    <row r="581" spans="9:9">
      <c r="I581" s="90"/>
    </row>
    <row r="582" spans="9:9">
      <c r="I582" s="90"/>
    </row>
    <row r="583" spans="9:9">
      <c r="I583" s="90"/>
    </row>
    <row r="584" spans="9:9">
      <c r="I584" s="90"/>
    </row>
    <row r="585" spans="9:9">
      <c r="I585" s="90"/>
    </row>
    <row r="586" spans="9:9">
      <c r="I586" s="90"/>
    </row>
    <row r="587" spans="9:9">
      <c r="I587" s="90"/>
    </row>
    <row r="588" spans="9:9">
      <c r="I588" s="90"/>
    </row>
    <row r="589" spans="9:9">
      <c r="I589" s="90"/>
    </row>
    <row r="590" spans="9:9">
      <c r="I590" s="90"/>
    </row>
    <row r="591" spans="9:9">
      <c r="I591" s="90"/>
    </row>
    <row r="592" spans="9:9">
      <c r="I592" s="90"/>
    </row>
    <row r="593" spans="9:9">
      <c r="I593" s="90"/>
    </row>
    <row r="594" spans="9:9">
      <c r="I594" s="90"/>
    </row>
    <row r="595" spans="9:9">
      <c r="I595" s="90"/>
    </row>
    <row r="596" spans="9:9">
      <c r="I596" s="90"/>
    </row>
    <row r="597" spans="9:9">
      <c r="I597" s="90"/>
    </row>
    <row r="598" spans="9:9">
      <c r="I598" s="90"/>
    </row>
    <row r="599" spans="9:9">
      <c r="I599" s="90"/>
    </row>
    <row r="600" spans="9:9">
      <c r="I600" s="90"/>
    </row>
    <row r="601" spans="9:9">
      <c r="I601" s="90"/>
    </row>
    <row r="602" spans="9:9">
      <c r="I602" s="90"/>
    </row>
    <row r="603" spans="9:9">
      <c r="I603" s="90"/>
    </row>
    <row r="604" spans="9:9">
      <c r="I604" s="90"/>
    </row>
    <row r="605" spans="9:9">
      <c r="I605" s="90"/>
    </row>
    <row r="606" spans="9:9">
      <c r="I606" s="90"/>
    </row>
    <row r="607" spans="9:9">
      <c r="I607" s="90"/>
    </row>
    <row r="608" spans="9:9">
      <c r="I608" s="90"/>
    </row>
    <row r="609" spans="9:9">
      <c r="I609" s="90"/>
    </row>
    <row r="610" spans="9:9">
      <c r="I610" s="90"/>
    </row>
    <row r="611" spans="9:9">
      <c r="I611" s="90"/>
    </row>
    <row r="612" spans="9:9">
      <c r="I612" s="90"/>
    </row>
    <row r="613" spans="9:9">
      <c r="I613" s="90"/>
    </row>
    <row r="614" spans="9:9">
      <c r="I614" s="90"/>
    </row>
    <row r="615" spans="9:9">
      <c r="I615" s="90"/>
    </row>
    <row r="616" spans="9:9">
      <c r="I616" s="90"/>
    </row>
    <row r="617" spans="9:9">
      <c r="I617" s="90"/>
    </row>
    <row r="618" spans="9:9">
      <c r="I618" s="90"/>
    </row>
    <row r="619" spans="9:9">
      <c r="I619" s="90"/>
    </row>
    <row r="620" spans="9:9">
      <c r="I620" s="90"/>
    </row>
    <row r="621" spans="9:9">
      <c r="I621" s="90"/>
    </row>
    <row r="622" spans="9:9">
      <c r="I622" s="90"/>
    </row>
    <row r="623" spans="9:9">
      <c r="I623" s="90"/>
    </row>
    <row r="624" spans="9:9">
      <c r="I624" s="90"/>
    </row>
    <row r="625" spans="9:9">
      <c r="I625" s="90"/>
    </row>
    <row r="626" spans="9:9">
      <c r="I626" s="90"/>
    </row>
    <row r="627" spans="9:9">
      <c r="I627" s="90"/>
    </row>
    <row r="628" spans="9:9">
      <c r="I628" s="90"/>
    </row>
    <row r="629" spans="9:9">
      <c r="I629" s="90"/>
    </row>
    <row r="630" spans="9:9">
      <c r="I630" s="90"/>
    </row>
    <row r="631" spans="9:9">
      <c r="I631" s="90"/>
    </row>
    <row r="632" spans="9:9">
      <c r="I632" s="90"/>
    </row>
    <row r="633" spans="9:9">
      <c r="I633" s="90"/>
    </row>
    <row r="634" spans="9:9">
      <c r="I634" s="90"/>
    </row>
    <row r="635" spans="9:9">
      <c r="I635" s="90"/>
    </row>
    <row r="636" spans="9:9">
      <c r="I636" s="90"/>
    </row>
    <row r="637" spans="9:9">
      <c r="I637" s="90"/>
    </row>
    <row r="638" spans="9:9">
      <c r="I638" s="90"/>
    </row>
    <row r="639" spans="9:9">
      <c r="I639" s="90"/>
    </row>
    <row r="640" spans="9:9">
      <c r="I640" s="90"/>
    </row>
    <row r="641" spans="9:9">
      <c r="I641" s="90"/>
    </row>
    <row r="642" spans="9:9">
      <c r="I642" s="90"/>
    </row>
    <row r="643" spans="9:9">
      <c r="I643" s="90"/>
    </row>
    <row r="644" spans="9:9">
      <c r="I644" s="90"/>
    </row>
    <row r="645" spans="9:9">
      <c r="I645" s="90"/>
    </row>
    <row r="646" spans="9:9">
      <c r="I646" s="90"/>
    </row>
    <row r="647" spans="9:9">
      <c r="I647" s="90"/>
    </row>
    <row r="648" spans="9:9">
      <c r="I648" s="90"/>
    </row>
    <row r="649" spans="9:9">
      <c r="I649" s="90"/>
    </row>
    <row r="650" spans="9:9">
      <c r="I650" s="90"/>
    </row>
    <row r="651" spans="9:9">
      <c r="I651" s="90"/>
    </row>
    <row r="652" spans="9:9">
      <c r="I652" s="90"/>
    </row>
    <row r="653" spans="9:9">
      <c r="I653" s="90"/>
    </row>
    <row r="654" spans="9:9">
      <c r="I654" s="90"/>
    </row>
    <row r="655" spans="9:9">
      <c r="I655" s="90"/>
    </row>
    <row r="656" spans="9:9">
      <c r="I656" s="90"/>
    </row>
    <row r="657" spans="9:9">
      <c r="I657" s="90"/>
    </row>
    <row r="658" spans="9:9">
      <c r="I658" s="90"/>
    </row>
    <row r="659" spans="9:9">
      <c r="I659" s="90"/>
    </row>
    <row r="660" spans="9:9">
      <c r="I660" s="90"/>
    </row>
    <row r="661" spans="9:9">
      <c r="I661" s="90"/>
    </row>
    <row r="662" spans="9:9">
      <c r="I662" s="90"/>
    </row>
    <row r="663" spans="9:9">
      <c r="I663" s="90"/>
    </row>
    <row r="664" spans="9:9">
      <c r="I664" s="90"/>
    </row>
    <row r="665" spans="9:9">
      <c r="I665" s="90"/>
    </row>
    <row r="666" spans="9:9">
      <c r="I666" s="90"/>
    </row>
    <row r="667" spans="9:9">
      <c r="I667" s="90"/>
    </row>
    <row r="668" spans="9:9">
      <c r="I668" s="90"/>
    </row>
    <row r="669" spans="9:9">
      <c r="I669" s="90"/>
    </row>
    <row r="670" spans="9:9">
      <c r="I670" s="90"/>
    </row>
    <row r="671" spans="9:9">
      <c r="I671" s="90"/>
    </row>
    <row r="672" spans="9:9">
      <c r="I672" s="90"/>
    </row>
    <row r="673" spans="9:9">
      <c r="I673" s="90"/>
    </row>
    <row r="674" spans="9:9">
      <c r="I674" s="90"/>
    </row>
    <row r="675" spans="9:9">
      <c r="I675" s="90"/>
    </row>
    <row r="676" spans="9:9">
      <c r="I676" s="90"/>
    </row>
    <row r="677" spans="9:9">
      <c r="I677" s="90"/>
    </row>
    <row r="678" spans="9:9">
      <c r="I678" s="90"/>
    </row>
    <row r="679" spans="9:9">
      <c r="I679" s="90"/>
    </row>
    <row r="680" spans="9:9">
      <c r="I680" s="90"/>
    </row>
    <row r="681" spans="9:9">
      <c r="I681" s="90"/>
    </row>
    <row r="682" spans="9:9">
      <c r="I682" s="90"/>
    </row>
    <row r="683" spans="9:9">
      <c r="I683" s="90"/>
    </row>
    <row r="684" spans="9:9">
      <c r="I684" s="90"/>
    </row>
    <row r="685" spans="9:9">
      <c r="I685" s="90"/>
    </row>
    <row r="686" spans="9:9">
      <c r="I686" s="90"/>
    </row>
    <row r="687" spans="9:9">
      <c r="I687" s="90"/>
    </row>
    <row r="688" spans="9:9">
      <c r="I688" s="90"/>
    </row>
    <row r="689" spans="9:9">
      <c r="I689" s="90"/>
    </row>
    <row r="690" spans="9:9">
      <c r="I690" s="90"/>
    </row>
    <row r="691" spans="9:9">
      <c r="I691" s="90"/>
    </row>
    <row r="692" spans="9:9">
      <c r="I692" s="90"/>
    </row>
    <row r="693" spans="9:9">
      <c r="I693" s="90"/>
    </row>
    <row r="694" spans="9:9">
      <c r="I694" s="90"/>
    </row>
    <row r="695" spans="9:9">
      <c r="I695" s="90"/>
    </row>
    <row r="696" spans="9:9">
      <c r="I696" s="90"/>
    </row>
    <row r="697" spans="9:9">
      <c r="I697" s="90"/>
    </row>
    <row r="698" spans="9:9">
      <c r="I698" s="90"/>
    </row>
    <row r="699" spans="9:9">
      <c r="I699" s="90"/>
    </row>
    <row r="700" spans="9:9">
      <c r="I700" s="90"/>
    </row>
    <row r="701" spans="9:9">
      <c r="I701" s="90"/>
    </row>
    <row r="702" spans="9:9">
      <c r="I702" s="90"/>
    </row>
    <row r="703" spans="9:9">
      <c r="I703" s="90"/>
    </row>
    <row r="704" spans="9:9">
      <c r="I704" s="90"/>
    </row>
    <row r="705" spans="9:9">
      <c r="I705" s="90"/>
    </row>
    <row r="706" spans="9:9">
      <c r="I706" s="90"/>
    </row>
    <row r="707" spans="9:9">
      <c r="I707" s="90"/>
    </row>
    <row r="708" spans="9:9">
      <c r="I708" s="90"/>
    </row>
    <row r="709" spans="9:9">
      <c r="I709" s="90"/>
    </row>
    <row r="710" spans="9:9">
      <c r="I710" s="90"/>
    </row>
    <row r="711" spans="9:9">
      <c r="I711" s="90"/>
    </row>
    <row r="712" spans="9:9">
      <c r="I712" s="90"/>
    </row>
    <row r="713" spans="9:9">
      <c r="I713" s="90"/>
    </row>
    <row r="714" spans="9:9">
      <c r="I714" s="90"/>
    </row>
    <row r="715" spans="9:9">
      <c r="I715" s="90"/>
    </row>
    <row r="716" spans="9:9">
      <c r="I716" s="90"/>
    </row>
    <row r="717" spans="9:9">
      <c r="I717" s="90"/>
    </row>
    <row r="718" spans="9:9">
      <c r="I718" s="90"/>
    </row>
    <row r="719" spans="9:9">
      <c r="I719" s="90"/>
    </row>
    <row r="720" spans="9:9">
      <c r="I720" s="90"/>
    </row>
    <row r="721" spans="9:9">
      <c r="I721" s="90"/>
    </row>
    <row r="722" spans="9:9">
      <c r="I722" s="90"/>
    </row>
    <row r="723" spans="9:9">
      <c r="I723" s="90"/>
    </row>
    <row r="724" spans="9:9">
      <c r="I724" s="90"/>
    </row>
    <row r="725" spans="9:9">
      <c r="I725" s="90"/>
    </row>
    <row r="726" spans="9:9">
      <c r="I726" s="90"/>
    </row>
    <row r="727" spans="9:9">
      <c r="I727" s="90"/>
    </row>
    <row r="728" spans="9:9">
      <c r="I728" s="90"/>
    </row>
    <row r="729" spans="9:9">
      <c r="I729" s="90"/>
    </row>
    <row r="730" spans="9:9">
      <c r="I730" s="90"/>
    </row>
    <row r="731" spans="9:9">
      <c r="I731" s="90"/>
    </row>
    <row r="732" spans="9:9">
      <c r="I732" s="90"/>
    </row>
    <row r="733" spans="9:9">
      <c r="I733" s="90"/>
    </row>
    <row r="734" spans="9:9">
      <c r="I734" s="90"/>
    </row>
    <row r="735" spans="9:9">
      <c r="I735" s="90"/>
    </row>
    <row r="736" spans="9:9">
      <c r="I736" s="90"/>
    </row>
    <row r="737" spans="9:9">
      <c r="I737" s="90"/>
    </row>
    <row r="738" spans="9:9">
      <c r="I738" s="90"/>
    </row>
    <row r="739" spans="9:9">
      <c r="I739" s="90"/>
    </row>
    <row r="740" spans="9:9">
      <c r="I740" s="90"/>
    </row>
    <row r="741" spans="9:9">
      <c r="I741" s="90"/>
    </row>
    <row r="742" spans="9:9">
      <c r="I742" s="90"/>
    </row>
    <row r="743" spans="9:9">
      <c r="I743" s="90"/>
    </row>
    <row r="744" spans="9:9">
      <c r="I744" s="90"/>
    </row>
    <row r="745" spans="9:9">
      <c r="I745" s="90"/>
    </row>
    <row r="746" spans="9:9">
      <c r="I746" s="90"/>
    </row>
    <row r="747" spans="9:9">
      <c r="I747" s="90"/>
    </row>
    <row r="748" spans="9:9">
      <c r="I748" s="90"/>
    </row>
    <row r="749" spans="9:9">
      <c r="I749" s="90"/>
    </row>
    <row r="750" spans="9:9">
      <c r="I750" s="90"/>
    </row>
    <row r="751" spans="9:9">
      <c r="I751" s="90"/>
    </row>
    <row r="752" spans="9:9">
      <c r="I752" s="90"/>
    </row>
    <row r="753" spans="9:9">
      <c r="I753" s="90"/>
    </row>
    <row r="754" spans="9:9">
      <c r="I754" s="90"/>
    </row>
    <row r="755" spans="9:9">
      <c r="I755" s="90"/>
    </row>
    <row r="756" spans="9:9">
      <c r="I756" s="90"/>
    </row>
    <row r="757" spans="9:9">
      <c r="I757" s="90"/>
    </row>
    <row r="758" spans="9:9">
      <c r="I758" s="90"/>
    </row>
    <row r="759" spans="9:9">
      <c r="I759" s="90"/>
    </row>
    <row r="760" spans="9:9">
      <c r="I760" s="90"/>
    </row>
    <row r="761" spans="9:9">
      <c r="I761" s="90"/>
    </row>
    <row r="762" spans="9:9">
      <c r="I762" s="90"/>
    </row>
    <row r="763" spans="9:9">
      <c r="I763" s="90"/>
    </row>
    <row r="764" spans="9:9">
      <c r="I764" s="90"/>
    </row>
    <row r="765" spans="9:9">
      <c r="I765" s="90"/>
    </row>
    <row r="766" spans="9:9">
      <c r="I766" s="90"/>
    </row>
    <row r="767" spans="9:9">
      <c r="I767" s="90"/>
    </row>
    <row r="768" spans="9:9">
      <c r="I768" s="90"/>
    </row>
    <row r="769" spans="9:9">
      <c r="I769" s="90"/>
    </row>
    <row r="770" spans="9:9">
      <c r="I770" s="90"/>
    </row>
    <row r="771" spans="9:9">
      <c r="I771" s="90"/>
    </row>
    <row r="772" spans="9:9">
      <c r="I772" s="90"/>
    </row>
    <row r="773" spans="9:9">
      <c r="I773" s="90"/>
    </row>
    <row r="774" spans="9:9">
      <c r="I774" s="90"/>
    </row>
    <row r="775" spans="9:9">
      <c r="I775" s="90"/>
    </row>
    <row r="776" spans="9:9">
      <c r="I776" s="90"/>
    </row>
    <row r="777" spans="9:9">
      <c r="I777" s="90"/>
    </row>
    <row r="778" spans="9:9">
      <c r="I778" s="90"/>
    </row>
    <row r="779" spans="9:9">
      <c r="I779" s="90"/>
    </row>
    <row r="780" spans="9:9">
      <c r="I780" s="90"/>
    </row>
    <row r="781" spans="9:9">
      <c r="I781" s="90"/>
    </row>
    <row r="782" spans="9:9">
      <c r="I782" s="90"/>
    </row>
    <row r="783" spans="9:9">
      <c r="I783" s="90"/>
    </row>
    <row r="784" spans="9:9">
      <c r="I784" s="90"/>
    </row>
    <row r="785" spans="9:9">
      <c r="I785" s="90"/>
    </row>
    <row r="786" spans="9:9">
      <c r="I786" s="90"/>
    </row>
    <row r="787" spans="9:9">
      <c r="I787" s="90"/>
    </row>
    <row r="788" spans="9:9">
      <c r="I788" s="90"/>
    </row>
    <row r="789" spans="9:9">
      <c r="I789" s="90"/>
    </row>
    <row r="790" spans="9:9">
      <c r="I790" s="90"/>
    </row>
    <row r="791" spans="9:9">
      <c r="I791" s="90"/>
    </row>
    <row r="792" spans="9:9">
      <c r="I792" s="90"/>
    </row>
    <row r="793" spans="9:9">
      <c r="I793" s="90"/>
    </row>
    <row r="794" spans="9:9">
      <c r="I794" s="90"/>
    </row>
    <row r="795" spans="9:9">
      <c r="I795" s="90"/>
    </row>
    <row r="796" spans="9:9">
      <c r="I796" s="90"/>
    </row>
    <row r="797" spans="9:9">
      <c r="I797" s="90"/>
    </row>
    <row r="798" spans="9:9">
      <c r="I798" s="90"/>
    </row>
    <row r="799" spans="9:9">
      <c r="I799" s="90"/>
    </row>
    <row r="800" spans="9:9">
      <c r="I800" s="90"/>
    </row>
    <row r="801" spans="9:9">
      <c r="I801" s="90"/>
    </row>
    <row r="802" spans="9:9">
      <c r="I802" s="90"/>
    </row>
    <row r="803" spans="9:9">
      <c r="I803" s="90"/>
    </row>
    <row r="804" spans="9:9">
      <c r="I804" s="90"/>
    </row>
    <row r="805" spans="9:9">
      <c r="I805" s="90"/>
    </row>
    <row r="806" spans="9:9">
      <c r="I806" s="90"/>
    </row>
    <row r="807" spans="9:9">
      <c r="I807" s="90"/>
    </row>
    <row r="808" spans="9:9">
      <c r="I808" s="90"/>
    </row>
    <row r="809" spans="9:9">
      <c r="I809" s="90"/>
    </row>
    <row r="810" spans="9:9">
      <c r="I810" s="90"/>
    </row>
    <row r="811" spans="9:9">
      <c r="I811" s="90"/>
    </row>
    <row r="812" spans="9:9">
      <c r="I812" s="90"/>
    </row>
    <row r="813" spans="9:9">
      <c r="I813" s="90"/>
    </row>
    <row r="814" spans="9:9">
      <c r="I814" s="90"/>
    </row>
    <row r="815" spans="9:9">
      <c r="I815" s="90"/>
    </row>
    <row r="816" spans="9:9">
      <c r="I816" s="90"/>
    </row>
    <row r="817" spans="9:9">
      <c r="I817" s="90"/>
    </row>
    <row r="818" spans="9:9">
      <c r="I818" s="90"/>
    </row>
    <row r="819" spans="9:9">
      <c r="I819" s="90"/>
    </row>
    <row r="820" spans="9:9">
      <c r="I820" s="90"/>
    </row>
    <row r="821" spans="9:9">
      <c r="I821" s="90"/>
    </row>
    <row r="822" spans="9:9">
      <c r="I822" s="90"/>
    </row>
    <row r="823" spans="9:9">
      <c r="I823" s="90"/>
    </row>
    <row r="824" spans="9:9">
      <c r="I824" s="90"/>
    </row>
    <row r="825" spans="9:9">
      <c r="I825" s="90"/>
    </row>
    <row r="826" spans="9:9">
      <c r="I826" s="90"/>
    </row>
    <row r="827" spans="9:9">
      <c r="I827" s="90"/>
    </row>
    <row r="828" spans="9:9">
      <c r="I828" s="90"/>
    </row>
    <row r="829" spans="9:9">
      <c r="I829" s="90"/>
    </row>
    <row r="830" spans="9:9">
      <c r="I830" s="90"/>
    </row>
    <row r="831" spans="9:9">
      <c r="I831" s="90"/>
    </row>
    <row r="832" spans="9:9">
      <c r="I832" s="90"/>
    </row>
    <row r="833" spans="9:9">
      <c r="I833" s="90"/>
    </row>
    <row r="834" spans="9:9">
      <c r="I834" s="90"/>
    </row>
    <row r="835" spans="9:9">
      <c r="I835" s="90"/>
    </row>
    <row r="836" spans="9:9">
      <c r="I836" s="90"/>
    </row>
    <row r="837" spans="9:9">
      <c r="I837" s="90"/>
    </row>
    <row r="838" spans="9:9">
      <c r="I838" s="90"/>
    </row>
    <row r="839" spans="9:9">
      <c r="I839" s="90"/>
    </row>
    <row r="840" spans="9:9">
      <c r="I840" s="90"/>
    </row>
    <row r="841" spans="9:9">
      <c r="I841" s="90"/>
    </row>
    <row r="842" spans="9:9">
      <c r="I842" s="90"/>
    </row>
    <row r="843" spans="9:9">
      <c r="I843" s="90"/>
    </row>
    <row r="844" spans="9:9">
      <c r="I844" s="90"/>
    </row>
    <row r="845" spans="9:9">
      <c r="I845" s="90"/>
    </row>
    <row r="846" spans="9:9">
      <c r="I846" s="90"/>
    </row>
    <row r="847" spans="9:9">
      <c r="I847" s="90"/>
    </row>
    <row r="848" spans="9:9">
      <c r="I848" s="90"/>
    </row>
    <row r="849" spans="9:9">
      <c r="I849" s="90"/>
    </row>
    <row r="850" spans="9:9">
      <c r="I850" s="90"/>
    </row>
    <row r="851" spans="9:9">
      <c r="I851" s="90"/>
    </row>
    <row r="852" spans="9:9">
      <c r="I852" s="90"/>
    </row>
    <row r="853" spans="9:9">
      <c r="I853" s="90"/>
    </row>
    <row r="854" spans="9:9">
      <c r="I854" s="90"/>
    </row>
    <row r="855" spans="9:9">
      <c r="I855" s="90"/>
    </row>
    <row r="856" spans="9:9">
      <c r="I856" s="90"/>
    </row>
    <row r="857" spans="9:9">
      <c r="I857" s="90"/>
    </row>
    <row r="858" spans="9:9">
      <c r="I858" s="90"/>
    </row>
    <row r="859" spans="9:9">
      <c r="I859" s="90"/>
    </row>
    <row r="860" spans="9:9">
      <c r="I860" s="90"/>
    </row>
    <row r="861" spans="9:9">
      <c r="I861" s="90"/>
    </row>
    <row r="862" spans="9:9">
      <c r="I862" s="90"/>
    </row>
    <row r="863" spans="9:9">
      <c r="I863" s="90"/>
    </row>
    <row r="864" spans="9:9">
      <c r="I864" s="90"/>
    </row>
    <row r="865" spans="9:9">
      <c r="I865" s="90"/>
    </row>
    <row r="866" spans="9:9">
      <c r="I866" s="90"/>
    </row>
    <row r="867" spans="9:9">
      <c r="I867" s="90"/>
    </row>
    <row r="868" spans="9:9">
      <c r="I868" s="90"/>
    </row>
    <row r="869" spans="9:9">
      <c r="I869" s="90"/>
    </row>
    <row r="870" spans="9:9">
      <c r="I870" s="90"/>
    </row>
    <row r="871" spans="9:9">
      <c r="I871" s="90"/>
    </row>
    <row r="872" spans="9:9">
      <c r="I872" s="90"/>
    </row>
    <row r="873" spans="9:9">
      <c r="I873" s="90"/>
    </row>
    <row r="874" spans="9:9">
      <c r="I874" s="90"/>
    </row>
    <row r="875" spans="9:9">
      <c r="I875" s="90"/>
    </row>
    <row r="876" spans="9:9">
      <c r="I876" s="90"/>
    </row>
    <row r="877" spans="9:9">
      <c r="I877" s="90"/>
    </row>
    <row r="878" spans="9:9">
      <c r="I878" s="90"/>
    </row>
    <row r="879" spans="9:9">
      <c r="I879" s="90"/>
    </row>
    <row r="880" spans="9:9">
      <c r="I880" s="90"/>
    </row>
    <row r="881" spans="9:9">
      <c r="I881" s="90"/>
    </row>
    <row r="882" spans="9:9">
      <c r="I882" s="90"/>
    </row>
    <row r="883" spans="9:9">
      <c r="I883" s="90"/>
    </row>
    <row r="884" spans="9:9">
      <c r="I884" s="90"/>
    </row>
    <row r="885" spans="9:9">
      <c r="I885" s="90"/>
    </row>
    <row r="886" spans="9:9">
      <c r="I886" s="90"/>
    </row>
    <row r="887" spans="9:9">
      <c r="I887" s="90"/>
    </row>
    <row r="888" spans="9:9">
      <c r="I888" s="90"/>
    </row>
    <row r="889" spans="9:9">
      <c r="I889" s="90"/>
    </row>
    <row r="890" spans="9:9">
      <c r="I890" s="90"/>
    </row>
    <row r="891" spans="9:9">
      <c r="I891" s="90"/>
    </row>
    <row r="892" spans="9:9">
      <c r="I892" s="90"/>
    </row>
    <row r="893" spans="9:9">
      <c r="I893" s="90"/>
    </row>
    <row r="894" spans="9:9">
      <c r="I894" s="90"/>
    </row>
    <row r="895" spans="9:9">
      <c r="I895" s="90"/>
    </row>
    <row r="896" spans="9:9">
      <c r="I896" s="90"/>
    </row>
    <row r="897" spans="9:9">
      <c r="I897" s="90"/>
    </row>
    <row r="898" spans="9:9">
      <c r="I898" s="90"/>
    </row>
    <row r="899" spans="9:9">
      <c r="I899" s="90"/>
    </row>
    <row r="900" spans="9:9">
      <c r="I900" s="90"/>
    </row>
    <row r="901" spans="9:9">
      <c r="I901" s="90"/>
    </row>
    <row r="902" spans="9:9">
      <c r="I902" s="90"/>
    </row>
    <row r="903" spans="9:9">
      <c r="I903" s="90"/>
    </row>
    <row r="904" spans="9:9">
      <c r="I904" s="90"/>
    </row>
    <row r="905" spans="9:9">
      <c r="I905" s="90"/>
    </row>
    <row r="906" spans="9:9">
      <c r="I906" s="90"/>
    </row>
    <row r="907" spans="9:9">
      <c r="I907" s="90"/>
    </row>
    <row r="908" spans="9:9">
      <c r="I908" s="90"/>
    </row>
    <row r="909" spans="9:9">
      <c r="I909" s="90"/>
    </row>
    <row r="910" spans="9:9">
      <c r="I910" s="90"/>
    </row>
    <row r="911" spans="9:9">
      <c r="I911" s="90"/>
    </row>
    <row r="912" spans="9:9">
      <c r="I912" s="90"/>
    </row>
    <row r="913" spans="9:9">
      <c r="I913" s="90"/>
    </row>
    <row r="914" spans="9:9">
      <c r="I914" s="90"/>
    </row>
    <row r="915" spans="9:9">
      <c r="I915" s="90"/>
    </row>
    <row r="916" spans="9:9">
      <c r="I916" s="90"/>
    </row>
    <row r="917" spans="9:9">
      <c r="I917" s="90"/>
    </row>
    <row r="918" spans="9:9">
      <c r="I918" s="90"/>
    </row>
    <row r="919" spans="9:9">
      <c r="I919" s="90"/>
    </row>
    <row r="920" spans="9:9">
      <c r="I920" s="90"/>
    </row>
    <row r="921" spans="9:9">
      <c r="I921" s="90"/>
    </row>
    <row r="922" spans="9:9">
      <c r="I922" s="90"/>
    </row>
    <row r="923" spans="9:9">
      <c r="I923" s="90"/>
    </row>
    <row r="924" spans="9:9">
      <c r="I924" s="90"/>
    </row>
    <row r="925" spans="9:9">
      <c r="I925" s="90"/>
    </row>
    <row r="926" spans="9:9">
      <c r="I926" s="90"/>
    </row>
    <row r="927" spans="9:9">
      <c r="I927" s="90"/>
    </row>
    <row r="928" spans="9:9">
      <c r="I928" s="90"/>
    </row>
    <row r="929" spans="9:9">
      <c r="I929" s="90"/>
    </row>
    <row r="930" spans="9:9">
      <c r="I930" s="90"/>
    </row>
    <row r="931" spans="9:9">
      <c r="I931" s="90"/>
    </row>
    <row r="932" spans="9:9">
      <c r="I932" s="90"/>
    </row>
    <row r="933" spans="9:9">
      <c r="I933" s="90"/>
    </row>
    <row r="934" spans="9:9">
      <c r="I934" s="90"/>
    </row>
    <row r="935" spans="9:9">
      <c r="I935" s="90"/>
    </row>
    <row r="936" spans="9:9">
      <c r="I936" s="90"/>
    </row>
    <row r="937" spans="9:9">
      <c r="I937" s="90"/>
    </row>
    <row r="938" spans="9:9">
      <c r="I938" s="90"/>
    </row>
    <row r="939" spans="9:9">
      <c r="I939" s="90"/>
    </row>
    <row r="940" spans="9:9">
      <c r="I940" s="90"/>
    </row>
    <row r="941" spans="9:9">
      <c r="I941" s="90"/>
    </row>
    <row r="942" spans="9:9">
      <c r="I942" s="90"/>
    </row>
    <row r="943" spans="9:9">
      <c r="I943" s="90"/>
    </row>
    <row r="944" spans="9:9">
      <c r="I944" s="90"/>
    </row>
    <row r="945" spans="9:9">
      <c r="I945" s="90"/>
    </row>
    <row r="946" spans="9:9">
      <c r="I946" s="90"/>
    </row>
    <row r="947" spans="9:9">
      <c r="I947" s="90"/>
    </row>
    <row r="948" spans="9:9">
      <c r="I948" s="90"/>
    </row>
    <row r="949" spans="9:9">
      <c r="I949" s="90"/>
    </row>
    <row r="950" spans="9:9">
      <c r="I950" s="90"/>
    </row>
    <row r="951" spans="9:9">
      <c r="I951" s="90"/>
    </row>
    <row r="952" spans="9:9">
      <c r="I952" s="90"/>
    </row>
    <row r="953" spans="9:9">
      <c r="I953" s="90"/>
    </row>
    <row r="954" spans="9:9">
      <c r="I954" s="90"/>
    </row>
    <row r="955" spans="9:9">
      <c r="I955" s="90"/>
    </row>
    <row r="956" spans="9:9">
      <c r="I956" s="90"/>
    </row>
    <row r="957" spans="9:9">
      <c r="I957" s="90"/>
    </row>
    <row r="958" spans="9:9">
      <c r="I958" s="90"/>
    </row>
    <row r="959" spans="9:9">
      <c r="I959" s="90"/>
    </row>
    <row r="960" spans="9:9">
      <c r="I960" s="90"/>
    </row>
    <row r="961" spans="9:9">
      <c r="I961" s="90"/>
    </row>
    <row r="962" spans="9:9">
      <c r="I962" s="90"/>
    </row>
    <row r="963" spans="9:9">
      <c r="I963" s="90"/>
    </row>
    <row r="964" spans="9:9">
      <c r="I964" s="90"/>
    </row>
    <row r="965" spans="9:9">
      <c r="I965" s="90"/>
    </row>
    <row r="966" spans="9:9">
      <c r="I966" s="90"/>
    </row>
    <row r="967" spans="9:9">
      <c r="I967" s="90"/>
    </row>
    <row r="968" spans="9:9">
      <c r="I968" s="90"/>
    </row>
    <row r="969" spans="9:9">
      <c r="I969" s="90"/>
    </row>
    <row r="970" spans="9:9">
      <c r="I970" s="90"/>
    </row>
    <row r="971" spans="9:9">
      <c r="I971" s="90"/>
    </row>
    <row r="972" spans="9:9">
      <c r="I972" s="90"/>
    </row>
    <row r="973" spans="9:9">
      <c r="I973" s="90"/>
    </row>
    <row r="974" spans="9:9">
      <c r="I974" s="90"/>
    </row>
    <row r="975" spans="9:9">
      <c r="I975" s="90"/>
    </row>
    <row r="976" spans="9:9">
      <c r="I976" s="90"/>
    </row>
    <row r="977" spans="9:9">
      <c r="I977" s="90"/>
    </row>
    <row r="978" spans="9:9">
      <c r="I978" s="90"/>
    </row>
    <row r="979" spans="9:9">
      <c r="I979" s="90"/>
    </row>
    <row r="980" spans="9:9">
      <c r="I980" s="90"/>
    </row>
    <row r="981" spans="9:9">
      <c r="I981" s="90"/>
    </row>
    <row r="982" spans="9:9">
      <c r="I982" s="90"/>
    </row>
    <row r="983" spans="9:9">
      <c r="I983" s="90"/>
    </row>
    <row r="984" spans="9:9">
      <c r="I984" s="90"/>
    </row>
    <row r="985" spans="9:9">
      <c r="I985" s="90"/>
    </row>
    <row r="986" spans="9:9">
      <c r="I986" s="90"/>
    </row>
    <row r="987" spans="9:9">
      <c r="I987" s="90"/>
    </row>
    <row r="988" spans="9:9">
      <c r="I988" s="90"/>
    </row>
    <row r="989" spans="9:9">
      <c r="I989" s="90"/>
    </row>
    <row r="990" spans="9:9">
      <c r="I990" s="90"/>
    </row>
    <row r="991" spans="9:9">
      <c r="I991" s="90"/>
    </row>
    <row r="992" spans="9:9">
      <c r="I992" s="90"/>
    </row>
    <row r="993" spans="9:9">
      <c r="I993" s="90"/>
    </row>
    <row r="994" spans="9:9">
      <c r="I994" s="90"/>
    </row>
    <row r="995" spans="9:9">
      <c r="I995" s="90"/>
    </row>
    <row r="996" spans="9:9">
      <c r="I996" s="90"/>
    </row>
    <row r="997" spans="9:9">
      <c r="I997" s="90"/>
    </row>
    <row r="998" spans="9:9">
      <c r="I998" s="90"/>
    </row>
    <row r="999" spans="9:9">
      <c r="I999" s="90"/>
    </row>
    <row r="1000" spans="9:9">
      <c r="I1000" s="90"/>
    </row>
    <row r="1001" spans="9:9">
      <c r="I1001" s="90"/>
    </row>
    <row r="1002" spans="9:9">
      <c r="I1002" s="90"/>
    </row>
    <row r="1003" spans="9:9">
      <c r="I1003" s="90"/>
    </row>
    <row r="1004" spans="9:9">
      <c r="I1004" s="90"/>
    </row>
    <row r="1005" spans="9:9">
      <c r="I1005" s="90"/>
    </row>
    <row r="1006" spans="9:9">
      <c r="I1006" s="90"/>
    </row>
    <row r="1007" spans="9:9">
      <c r="I1007" s="90"/>
    </row>
    <row r="1008" spans="9:9">
      <c r="I1008" s="90"/>
    </row>
    <row r="1009" spans="9:9">
      <c r="I1009" s="90"/>
    </row>
    <row r="1010" spans="9:9">
      <c r="I1010" s="90"/>
    </row>
    <row r="1011" spans="9:9">
      <c r="I1011" s="90"/>
    </row>
    <row r="1012" spans="9:9">
      <c r="I1012" s="90"/>
    </row>
    <row r="1013" spans="9:9">
      <c r="I1013" s="90"/>
    </row>
    <row r="1014" spans="9:9">
      <c r="I1014" s="90"/>
    </row>
    <row r="1015" spans="9:9">
      <c r="I1015" s="90"/>
    </row>
    <row r="1016" spans="9:9">
      <c r="I1016" s="90"/>
    </row>
    <row r="1017" spans="9:9">
      <c r="I1017" s="90"/>
    </row>
    <row r="1018" spans="9:9">
      <c r="I1018" s="90"/>
    </row>
    <row r="1019" spans="9:9">
      <c r="I1019" s="90"/>
    </row>
    <row r="1020" spans="9:9">
      <c r="I1020" s="90"/>
    </row>
    <row r="1021" spans="9:9">
      <c r="I1021" s="90"/>
    </row>
    <row r="1022" spans="9:9">
      <c r="I1022" s="90"/>
    </row>
    <row r="1023" spans="9:9">
      <c r="I1023" s="90"/>
    </row>
    <row r="1024" spans="9:9">
      <c r="I1024" s="90"/>
    </row>
    <row r="1025" spans="9:9">
      <c r="I1025" s="90"/>
    </row>
    <row r="1026" spans="9:9">
      <c r="I1026" s="90"/>
    </row>
    <row r="1027" spans="9:9">
      <c r="I1027" s="90"/>
    </row>
    <row r="1028" spans="9:9">
      <c r="I1028" s="90"/>
    </row>
    <row r="1029" spans="9:9">
      <c r="I1029" s="90"/>
    </row>
    <row r="1030" spans="9:9">
      <c r="I1030" s="90"/>
    </row>
    <row r="1031" spans="9:9">
      <c r="I1031" s="90"/>
    </row>
    <row r="1032" spans="9:9">
      <c r="I1032" s="90"/>
    </row>
    <row r="1033" spans="9:9">
      <c r="I1033" s="90"/>
    </row>
    <row r="1034" spans="9:9">
      <c r="I1034" s="90"/>
    </row>
    <row r="1035" spans="9:9">
      <c r="I1035" s="90"/>
    </row>
    <row r="1036" spans="9:9">
      <c r="I1036" s="90"/>
    </row>
    <row r="1037" spans="9:9">
      <c r="I1037" s="90"/>
    </row>
    <row r="1038" spans="9:9">
      <c r="I1038" s="90"/>
    </row>
    <row r="1039" spans="9:9">
      <c r="I1039" s="90"/>
    </row>
    <row r="1040" spans="9:9">
      <c r="I1040" s="90"/>
    </row>
    <row r="1041" spans="9:9">
      <c r="I1041" s="90"/>
    </row>
    <row r="1042" spans="9:9">
      <c r="I1042" s="90"/>
    </row>
    <row r="1043" spans="9:9">
      <c r="I1043" s="90"/>
    </row>
    <row r="1044" spans="9:9">
      <c r="I1044" s="90"/>
    </row>
    <row r="1045" spans="9:9">
      <c r="I1045" s="90"/>
    </row>
    <row r="1046" spans="9:9">
      <c r="I1046" s="90"/>
    </row>
    <row r="1047" spans="9:9">
      <c r="I1047" s="90"/>
    </row>
    <row r="1048" spans="9:9">
      <c r="I1048" s="90"/>
    </row>
    <row r="1049" spans="9:9">
      <c r="I1049" s="90"/>
    </row>
    <row r="1050" spans="9:9">
      <c r="I1050" s="90"/>
    </row>
    <row r="1051" spans="9:9">
      <c r="I1051" s="90"/>
    </row>
    <row r="1052" spans="9:9">
      <c r="I1052" s="90"/>
    </row>
    <row r="1053" spans="9:9">
      <c r="I1053" s="90"/>
    </row>
    <row r="1054" spans="9:9">
      <c r="I1054" s="90"/>
    </row>
    <row r="1055" spans="9:9">
      <c r="I1055" s="90"/>
    </row>
    <row r="1056" spans="9:9">
      <c r="I1056" s="90"/>
    </row>
    <row r="1057" spans="9:9">
      <c r="I1057" s="90"/>
    </row>
    <row r="1058" spans="9:9">
      <c r="I1058" s="90"/>
    </row>
    <row r="1059" spans="9:9">
      <c r="I1059" s="90"/>
    </row>
    <row r="1060" spans="9:9">
      <c r="I1060" s="90"/>
    </row>
    <row r="1061" spans="9:9">
      <c r="I1061" s="90"/>
    </row>
    <row r="1062" spans="9:9">
      <c r="I1062" s="90"/>
    </row>
    <row r="1063" spans="9:9">
      <c r="I1063" s="90"/>
    </row>
    <row r="1064" spans="9:9">
      <c r="I1064" s="90"/>
    </row>
    <row r="1065" spans="9:9">
      <c r="I1065" s="90"/>
    </row>
    <row r="1066" spans="9:9">
      <c r="I1066" s="90"/>
    </row>
    <row r="1067" spans="9:9">
      <c r="I1067" s="90"/>
    </row>
    <row r="1068" spans="9:9">
      <c r="I1068" s="90"/>
    </row>
    <row r="1069" spans="9:9">
      <c r="I1069" s="90"/>
    </row>
    <row r="1070" spans="9:9">
      <c r="I1070" s="90"/>
    </row>
    <row r="1071" spans="9:9">
      <c r="I1071" s="90"/>
    </row>
    <row r="1072" spans="9:9">
      <c r="I1072" s="90"/>
    </row>
    <row r="1073" spans="9:9">
      <c r="I1073" s="90"/>
    </row>
    <row r="1074" spans="9:9">
      <c r="I1074" s="90"/>
    </row>
    <row r="1075" spans="9:9">
      <c r="I1075" s="90"/>
    </row>
    <row r="1076" spans="9:9">
      <c r="I1076" s="90"/>
    </row>
    <row r="1077" spans="9:9">
      <c r="I1077" s="90"/>
    </row>
    <row r="1078" spans="9:9">
      <c r="I1078" s="90"/>
    </row>
    <row r="1079" spans="9:9">
      <c r="I1079" s="90"/>
    </row>
    <row r="1080" spans="9:9">
      <c r="I1080" s="90"/>
    </row>
    <row r="1081" spans="9:9">
      <c r="I1081" s="90"/>
    </row>
    <row r="1082" spans="9:9">
      <c r="I1082" s="90"/>
    </row>
    <row r="1083" spans="9:9">
      <c r="I1083" s="90"/>
    </row>
    <row r="1084" spans="9:9">
      <c r="I1084" s="90"/>
    </row>
    <row r="1085" spans="9:9">
      <c r="I1085" s="90"/>
    </row>
    <row r="1086" spans="9:9">
      <c r="I1086" s="90"/>
    </row>
    <row r="1087" spans="9:9">
      <c r="I1087" s="90"/>
    </row>
    <row r="1088" spans="9:9">
      <c r="I1088" s="90"/>
    </row>
    <row r="1089" spans="9:9">
      <c r="I1089" s="90"/>
    </row>
    <row r="1090" spans="9:9">
      <c r="I1090" s="90"/>
    </row>
    <row r="1091" spans="9:9">
      <c r="I1091" s="90"/>
    </row>
    <row r="1092" spans="9:9">
      <c r="I1092" s="90"/>
    </row>
    <row r="1093" spans="9:9">
      <c r="I1093" s="90"/>
    </row>
    <row r="1094" spans="9:9">
      <c r="I1094" s="90"/>
    </row>
    <row r="1095" spans="9:9">
      <c r="I1095" s="90"/>
    </row>
    <row r="1096" spans="9:9">
      <c r="I1096" s="90"/>
    </row>
    <row r="1097" spans="9:9">
      <c r="I1097" s="90"/>
    </row>
    <row r="1098" spans="9:9">
      <c r="I1098" s="90"/>
    </row>
    <row r="1099" spans="9:9">
      <c r="I1099" s="90"/>
    </row>
    <row r="1100" spans="9:9">
      <c r="I1100" s="90"/>
    </row>
    <row r="1101" spans="9:9">
      <c r="I1101" s="90"/>
    </row>
    <row r="1102" spans="9:9">
      <c r="I1102" s="90"/>
    </row>
    <row r="1103" spans="9:9">
      <c r="I1103" s="90"/>
    </row>
    <row r="1104" spans="9:9">
      <c r="I1104" s="90"/>
    </row>
    <row r="1105" spans="9:9">
      <c r="I1105" s="90"/>
    </row>
    <row r="1106" spans="9:9">
      <c r="I1106" s="90"/>
    </row>
    <row r="1107" spans="9:9">
      <c r="I1107" s="90"/>
    </row>
    <row r="1108" spans="9:9">
      <c r="I1108" s="90"/>
    </row>
    <row r="1109" spans="9:9">
      <c r="I1109" s="90"/>
    </row>
    <row r="1110" spans="9:9">
      <c r="I1110" s="90"/>
    </row>
    <row r="1111" spans="9:9">
      <c r="I1111" s="90"/>
    </row>
    <row r="1112" spans="9:9">
      <c r="I1112" s="90"/>
    </row>
    <row r="1113" spans="9:9">
      <c r="I1113" s="90"/>
    </row>
    <row r="1114" spans="9:9">
      <c r="I1114" s="90"/>
    </row>
    <row r="1115" spans="9:9">
      <c r="I1115" s="90"/>
    </row>
    <row r="1116" spans="9:9">
      <c r="I1116" s="90"/>
    </row>
    <row r="1117" spans="9:9">
      <c r="I1117" s="90"/>
    </row>
    <row r="1118" spans="9:9">
      <c r="I1118" s="90"/>
    </row>
    <row r="1119" spans="9:9">
      <c r="I1119" s="90"/>
    </row>
    <row r="1120" spans="9:9">
      <c r="I1120" s="90"/>
    </row>
    <row r="1121" spans="9:9">
      <c r="I1121" s="90"/>
    </row>
    <row r="1122" spans="9:9">
      <c r="I1122" s="90"/>
    </row>
    <row r="1123" spans="9:9">
      <c r="I1123" s="90"/>
    </row>
    <row r="1124" spans="9:9">
      <c r="I1124" s="90"/>
    </row>
    <row r="1125" spans="9:9">
      <c r="I1125" s="90"/>
    </row>
    <row r="1126" spans="9:9">
      <c r="I1126" s="90"/>
    </row>
    <row r="1127" spans="9:9">
      <c r="I1127" s="90"/>
    </row>
    <row r="1128" spans="9:9">
      <c r="I1128" s="90"/>
    </row>
    <row r="1129" spans="9:9">
      <c r="I1129" s="90"/>
    </row>
    <row r="1130" spans="9:9">
      <c r="I1130" s="90"/>
    </row>
    <row r="1131" spans="9:9">
      <c r="I1131" s="90"/>
    </row>
    <row r="1132" spans="9:9">
      <c r="I1132" s="90"/>
    </row>
    <row r="1133" spans="9:9">
      <c r="I1133" s="90"/>
    </row>
    <row r="1134" spans="9:9">
      <c r="I1134" s="90"/>
    </row>
    <row r="1135" spans="9:9">
      <c r="I1135" s="90"/>
    </row>
    <row r="1136" spans="9:9">
      <c r="I1136" s="90"/>
    </row>
    <row r="1137" spans="9:9">
      <c r="I1137" s="90"/>
    </row>
    <row r="1138" spans="9:9">
      <c r="I1138" s="90"/>
    </row>
    <row r="1139" spans="9:9">
      <c r="I1139" s="90"/>
    </row>
    <row r="1140" spans="9:9">
      <c r="I1140" s="90"/>
    </row>
    <row r="1141" spans="9:9">
      <c r="I1141" s="90"/>
    </row>
    <row r="1142" spans="9:9">
      <c r="I1142" s="90"/>
    </row>
    <row r="1143" spans="9:9">
      <c r="I1143" s="90"/>
    </row>
    <row r="1144" spans="9:9">
      <c r="I1144" s="90"/>
    </row>
    <row r="1145" spans="9:9">
      <c r="I1145" s="90"/>
    </row>
    <row r="1146" spans="9:9">
      <c r="I1146" s="90"/>
    </row>
    <row r="1147" spans="9:9">
      <c r="I1147" s="90"/>
    </row>
    <row r="1148" spans="9:9">
      <c r="I1148" s="90"/>
    </row>
    <row r="1149" spans="9:9">
      <c r="I1149" s="90"/>
    </row>
    <row r="1150" spans="9:9">
      <c r="I1150" s="90"/>
    </row>
    <row r="1151" spans="9:9">
      <c r="I1151" s="90"/>
    </row>
    <row r="1152" spans="9:9">
      <c r="I1152" s="90"/>
    </row>
    <row r="1153" spans="9:9">
      <c r="I1153" s="90"/>
    </row>
    <row r="1154" spans="9:9">
      <c r="I1154" s="90"/>
    </row>
    <row r="1155" spans="9:9">
      <c r="I1155" s="90"/>
    </row>
    <row r="1156" spans="9:9">
      <c r="I1156" s="90"/>
    </row>
    <row r="1157" spans="9:9">
      <c r="I1157" s="90"/>
    </row>
    <row r="1158" spans="9:9">
      <c r="I1158" s="90"/>
    </row>
    <row r="1159" spans="9:9">
      <c r="I1159" s="90"/>
    </row>
    <row r="1160" spans="9:9">
      <c r="I1160" s="90"/>
    </row>
    <row r="1161" spans="9:9">
      <c r="I1161" s="90"/>
    </row>
    <row r="1162" spans="9:9">
      <c r="I1162" s="90"/>
    </row>
    <row r="1163" spans="9:9">
      <c r="I1163" s="90"/>
    </row>
    <row r="1164" spans="9:9">
      <c r="I1164" s="90"/>
    </row>
    <row r="1165" spans="9:9">
      <c r="I1165" s="90"/>
    </row>
    <row r="1166" spans="9:9">
      <c r="I1166" s="90"/>
    </row>
    <row r="1167" spans="9:9">
      <c r="I1167" s="90"/>
    </row>
    <row r="1168" spans="9:9">
      <c r="I1168" s="90"/>
    </row>
    <row r="1169" spans="9:9">
      <c r="I1169" s="90"/>
    </row>
    <row r="1170" spans="9:9">
      <c r="I1170" s="90"/>
    </row>
    <row r="1171" spans="9:9">
      <c r="I1171" s="90"/>
    </row>
    <row r="1172" spans="9:9">
      <c r="I1172" s="90"/>
    </row>
    <row r="1173" spans="9:9">
      <c r="I1173" s="90"/>
    </row>
    <row r="1174" spans="9:9">
      <c r="I1174" s="90"/>
    </row>
    <row r="1175" spans="9:9">
      <c r="I1175" s="90"/>
    </row>
    <row r="1176" spans="9:9">
      <c r="I1176" s="90"/>
    </row>
    <row r="1177" spans="9:9">
      <c r="I1177" s="90"/>
    </row>
    <row r="1178" spans="9:9">
      <c r="I1178" s="90"/>
    </row>
    <row r="1179" spans="9:9">
      <c r="I1179" s="90"/>
    </row>
    <row r="1180" spans="9:9">
      <c r="I1180" s="90"/>
    </row>
    <row r="1181" spans="9:9">
      <c r="I1181" s="90"/>
    </row>
    <row r="1182" spans="9:9">
      <c r="I1182" s="90"/>
    </row>
    <row r="1183" spans="9:9">
      <c r="I1183" s="90"/>
    </row>
    <row r="1184" spans="9:9">
      <c r="I1184" s="90"/>
    </row>
    <row r="1185" spans="9:9">
      <c r="I1185" s="90"/>
    </row>
    <row r="1186" spans="9:9">
      <c r="I1186" s="90"/>
    </row>
    <row r="1187" spans="9:9">
      <c r="I1187" s="90"/>
    </row>
    <row r="1188" spans="9:9">
      <c r="I1188" s="90"/>
    </row>
    <row r="1189" spans="9:9">
      <c r="I1189" s="90"/>
    </row>
    <row r="1190" spans="9:9">
      <c r="I1190" s="90"/>
    </row>
    <row r="1191" spans="9:9">
      <c r="I1191" s="90"/>
    </row>
    <row r="1192" spans="9:9">
      <c r="I1192" s="90"/>
    </row>
    <row r="1193" spans="9:9">
      <c r="I1193" s="90"/>
    </row>
    <row r="1194" spans="9:9">
      <c r="I1194" s="90"/>
    </row>
    <row r="1195" spans="9:9">
      <c r="I1195" s="90"/>
    </row>
    <row r="1196" spans="9:9">
      <c r="I1196" s="90"/>
    </row>
    <row r="1197" spans="9:9">
      <c r="I1197" s="90"/>
    </row>
    <row r="1198" spans="9:9">
      <c r="I1198" s="90"/>
    </row>
    <row r="1199" spans="9:9">
      <c r="I1199" s="90"/>
    </row>
    <row r="1200" spans="9:9">
      <c r="I1200" s="90"/>
    </row>
    <row r="1201" spans="9:9">
      <c r="I1201" s="90"/>
    </row>
    <row r="1202" spans="9:9">
      <c r="I1202" s="90"/>
    </row>
    <row r="1203" spans="9:9">
      <c r="I1203" s="90"/>
    </row>
    <row r="1204" spans="9:9">
      <c r="I1204" s="90"/>
    </row>
    <row r="1205" spans="9:9">
      <c r="I1205" s="90"/>
    </row>
    <row r="1206" spans="9:9">
      <c r="I1206" s="90"/>
    </row>
    <row r="1207" spans="9:9">
      <c r="I1207" s="90"/>
    </row>
    <row r="1208" spans="9:9">
      <c r="I1208" s="90"/>
    </row>
    <row r="1209" spans="9:9">
      <c r="I1209" s="90"/>
    </row>
    <row r="1210" spans="9:9">
      <c r="I1210" s="90"/>
    </row>
    <row r="1211" spans="9:9">
      <c r="I1211" s="90"/>
    </row>
    <row r="1212" spans="9:9">
      <c r="I1212" s="90"/>
    </row>
    <row r="1213" spans="9:9">
      <c r="I1213" s="90"/>
    </row>
    <row r="1214" spans="9:9">
      <c r="I1214" s="90"/>
    </row>
    <row r="1215" spans="9:9">
      <c r="I1215" s="90"/>
    </row>
    <row r="1216" spans="9:9">
      <c r="I1216" s="90"/>
    </row>
    <row r="1217" spans="9:9">
      <c r="I1217" s="90"/>
    </row>
    <row r="1218" spans="9:9">
      <c r="I1218" s="90"/>
    </row>
    <row r="1219" spans="9:9">
      <c r="I1219" s="90"/>
    </row>
    <row r="1220" spans="9:9">
      <c r="I1220" s="90"/>
    </row>
    <row r="1221" spans="9:9">
      <c r="I1221" s="90"/>
    </row>
    <row r="1222" spans="9:9">
      <c r="I1222" s="90"/>
    </row>
    <row r="1223" spans="9:9">
      <c r="I1223" s="90"/>
    </row>
    <row r="1224" spans="9:9">
      <c r="I1224" s="90"/>
    </row>
    <row r="1225" spans="9:9">
      <c r="I1225" s="90"/>
    </row>
    <row r="1226" spans="9:9">
      <c r="I1226" s="90"/>
    </row>
    <row r="1227" spans="9:9">
      <c r="I1227" s="90"/>
    </row>
    <row r="1228" spans="9:9">
      <c r="I1228" s="90"/>
    </row>
    <row r="1229" spans="9:9">
      <c r="I1229" s="90"/>
    </row>
    <row r="1230" spans="9:9">
      <c r="I1230" s="90"/>
    </row>
    <row r="1231" spans="9:9">
      <c r="I1231" s="90"/>
    </row>
    <row r="1232" spans="9:9">
      <c r="I1232" s="90"/>
    </row>
    <row r="1233" spans="9:9">
      <c r="I1233" s="90"/>
    </row>
    <row r="1234" spans="9:9">
      <c r="I1234" s="90"/>
    </row>
    <row r="1235" spans="9:9">
      <c r="I1235" s="90"/>
    </row>
    <row r="1236" spans="9:9">
      <c r="I1236" s="90"/>
    </row>
    <row r="1237" spans="9:9">
      <c r="I1237" s="90"/>
    </row>
    <row r="1238" spans="9:9">
      <c r="I1238" s="90"/>
    </row>
    <row r="1239" spans="9:9">
      <c r="I1239" s="90"/>
    </row>
    <row r="1240" spans="9:9">
      <c r="I1240" s="90"/>
    </row>
    <row r="1241" spans="9:9">
      <c r="I1241" s="90"/>
    </row>
    <row r="1242" spans="9:9">
      <c r="I1242" s="90"/>
    </row>
    <row r="1243" spans="9:9">
      <c r="I1243" s="90"/>
    </row>
    <row r="1244" spans="9:9">
      <c r="I1244" s="90"/>
    </row>
    <row r="1245" spans="9:9">
      <c r="I1245" s="90"/>
    </row>
    <row r="1246" spans="9:9">
      <c r="I1246" s="90"/>
    </row>
    <row r="1247" spans="9:9">
      <c r="I1247" s="90"/>
    </row>
    <row r="1248" spans="9:9">
      <c r="I1248" s="90"/>
    </row>
    <row r="1249" spans="9:9">
      <c r="I1249" s="90"/>
    </row>
    <row r="1250" spans="9:9">
      <c r="I1250" s="90"/>
    </row>
    <row r="1251" spans="9:9">
      <c r="I1251" s="90"/>
    </row>
    <row r="1252" spans="9:9">
      <c r="I1252" s="90"/>
    </row>
    <row r="1253" spans="9:9">
      <c r="I1253" s="90"/>
    </row>
    <row r="1254" spans="9:9">
      <c r="I1254" s="90"/>
    </row>
    <row r="1255" spans="9:9">
      <c r="I1255" s="90"/>
    </row>
    <row r="1256" spans="9:9">
      <c r="I1256" s="90"/>
    </row>
    <row r="1257" spans="9:9">
      <c r="I1257" s="90"/>
    </row>
    <row r="1258" spans="9:9">
      <c r="I1258" s="90"/>
    </row>
    <row r="1259" spans="9:9">
      <c r="I1259" s="90"/>
    </row>
    <row r="1260" spans="9:9">
      <c r="I1260" s="90"/>
    </row>
    <row r="1261" spans="9:9">
      <c r="I1261" s="90"/>
    </row>
    <row r="1262" spans="9:9">
      <c r="I1262" s="90"/>
    </row>
    <row r="1263" spans="9:9">
      <c r="I1263" s="90"/>
    </row>
    <row r="1264" spans="9:9">
      <c r="I1264" s="90"/>
    </row>
    <row r="1265" spans="9:9">
      <c r="I1265" s="90"/>
    </row>
    <row r="1266" spans="9:9">
      <c r="I1266" s="90"/>
    </row>
    <row r="1267" spans="9:9">
      <c r="I1267" s="90"/>
    </row>
    <row r="1268" spans="9:9">
      <c r="I1268" s="90"/>
    </row>
    <row r="1269" spans="9:9">
      <c r="I1269" s="90"/>
    </row>
    <row r="1270" spans="9:9">
      <c r="I1270" s="90"/>
    </row>
    <row r="1271" spans="9:9">
      <c r="I1271" s="90"/>
    </row>
    <row r="1272" spans="9:9">
      <c r="I1272" s="90"/>
    </row>
    <row r="1273" spans="9:9">
      <c r="I1273" s="90"/>
    </row>
    <row r="1274" spans="9:9">
      <c r="I1274" s="90"/>
    </row>
    <row r="1275" spans="9:9">
      <c r="I1275" s="90"/>
    </row>
    <row r="1276" spans="9:9">
      <c r="I1276" s="90"/>
    </row>
    <row r="1277" spans="9:9">
      <c r="I1277" s="90"/>
    </row>
    <row r="1278" spans="9:9">
      <c r="I1278" s="90"/>
    </row>
    <row r="1279" spans="9:9">
      <c r="I1279" s="90"/>
    </row>
    <row r="1280" spans="9:9">
      <c r="I1280" s="90"/>
    </row>
    <row r="1281" spans="9:9">
      <c r="I1281" s="90"/>
    </row>
    <row r="1282" spans="9:9">
      <c r="I1282" s="90"/>
    </row>
    <row r="1283" spans="9:9">
      <c r="I1283" s="90"/>
    </row>
    <row r="1284" spans="9:9">
      <c r="I1284" s="90"/>
    </row>
    <row r="1285" spans="9:9">
      <c r="I1285" s="90"/>
    </row>
    <row r="1286" spans="9:9">
      <c r="I1286" s="90"/>
    </row>
    <row r="1287" spans="9:9">
      <c r="I1287" s="90"/>
    </row>
    <row r="1288" spans="9:9">
      <c r="I1288" s="90"/>
    </row>
    <row r="1289" spans="9:9">
      <c r="I1289" s="90"/>
    </row>
    <row r="1290" spans="9:9">
      <c r="I1290" s="90"/>
    </row>
    <row r="1291" spans="9:9">
      <c r="I1291" s="90"/>
    </row>
    <row r="1292" spans="9:9">
      <c r="I1292" s="90"/>
    </row>
    <row r="1293" spans="9:9">
      <c r="I1293" s="90"/>
    </row>
    <row r="1294" spans="9:9">
      <c r="I1294" s="90"/>
    </row>
    <row r="1295" spans="9:9">
      <c r="I1295" s="90"/>
    </row>
    <row r="1296" spans="9:9">
      <c r="I1296" s="90"/>
    </row>
    <row r="1297" spans="9:9">
      <c r="I1297" s="90"/>
    </row>
    <row r="1298" spans="9:9">
      <c r="I1298" s="90"/>
    </row>
    <row r="1299" spans="9:9">
      <c r="I1299" s="90"/>
    </row>
    <row r="1300" spans="9:9">
      <c r="I1300" s="90"/>
    </row>
    <row r="1301" spans="9:9">
      <c r="I1301" s="90"/>
    </row>
    <row r="1302" spans="9:9">
      <c r="I1302" s="90"/>
    </row>
    <row r="1303" spans="9:9">
      <c r="I1303" s="90"/>
    </row>
    <row r="1304" spans="9:9">
      <c r="I1304" s="90"/>
    </row>
    <row r="1305" spans="9:9">
      <c r="I1305" s="90"/>
    </row>
  </sheetData>
  <mergeCells count="54">
    <mergeCell ref="A46:B46"/>
    <mergeCell ref="A47:L47"/>
    <mergeCell ref="A48:L48"/>
    <mergeCell ref="A41:B41"/>
    <mergeCell ref="A42:B42"/>
    <mergeCell ref="A43:B43"/>
    <mergeCell ref="A44:B44"/>
    <mergeCell ref="A45:B45"/>
    <mergeCell ref="A36:B36"/>
    <mergeCell ref="A37:B37"/>
    <mergeCell ref="A38:B38"/>
    <mergeCell ref="A39:B39"/>
    <mergeCell ref="A40:B40"/>
    <mergeCell ref="A31:B31"/>
    <mergeCell ref="A32:B32"/>
    <mergeCell ref="A33:B33"/>
    <mergeCell ref="A34:B34"/>
    <mergeCell ref="A35:B35"/>
    <mergeCell ref="A28:J28"/>
    <mergeCell ref="A15:B15"/>
    <mergeCell ref="A16:B16"/>
    <mergeCell ref="A17:B17"/>
    <mergeCell ref="A18:B18"/>
    <mergeCell ref="A19:B19"/>
    <mergeCell ref="A20:B20"/>
    <mergeCell ref="A27:B27"/>
    <mergeCell ref="A21:B21"/>
    <mergeCell ref="A22:B22"/>
    <mergeCell ref="A23:B23"/>
    <mergeCell ref="A24:B24"/>
    <mergeCell ref="A25:B25"/>
    <mergeCell ref="A26:B26"/>
    <mergeCell ref="C8:D8"/>
    <mergeCell ref="A9:J9"/>
    <mergeCell ref="A12:B12"/>
    <mergeCell ref="E6:E8"/>
    <mergeCell ref="F6:G6"/>
    <mergeCell ref="I7:I8"/>
    <mergeCell ref="A30:B30"/>
    <mergeCell ref="A11:B11"/>
    <mergeCell ref="B1:J1"/>
    <mergeCell ref="J7:J8"/>
    <mergeCell ref="B2:J2"/>
    <mergeCell ref="B3:J3"/>
    <mergeCell ref="B4:J4"/>
    <mergeCell ref="A6:B8"/>
    <mergeCell ref="A13:B13"/>
    <mergeCell ref="A14:B14"/>
    <mergeCell ref="H6:H8"/>
    <mergeCell ref="I6:J6"/>
    <mergeCell ref="F7:F8"/>
    <mergeCell ref="G7:G8"/>
    <mergeCell ref="C6:C7"/>
    <mergeCell ref="D6:D7"/>
  </mergeCells>
  <pageMargins left="0.98425196850393704" right="0.98425196850393704" top="0.98425196850393704" bottom="0.98425196850393704" header="0.51181102362204722" footer="0.51181102362204722"/>
  <pageSetup paperSize="9" scale="8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85CFDFD086053342A1ED7978898FA83A" ma:contentTypeVersion="" ma:contentTypeDescription="" ma:contentTypeScope="" ma:versionID="c5d0691f649e8b491061d89355f6e0cc">
  <xsd:schema xmlns:xsd="http://www.w3.org/2001/XMLSchema" xmlns:xs="http://www.w3.org/2001/XMLSchema" xmlns:p="http://schemas.microsoft.com/office/2006/metadata/properties" xmlns:ns1="http://schemas.microsoft.com/sharepoint/v3" xmlns:ns2="D0DFCF85-0586-4233-A1ED-7978898FA83A" targetNamespace="http://schemas.microsoft.com/office/2006/metadata/properties" ma:root="true" ma:fieldsID="13efb833254f601d6cf1c552c9466227" ns1:_="" ns2:_="">
    <xsd:import namespace="http://schemas.microsoft.com/sharepoint/v3"/>
    <xsd:import namespace="D0DFCF85-0586-4233-A1ED-7978898FA83A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DFCF85-0586-4233-A1ED-7978898FA83A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0x0085CFDFD086053342A1ED7978898FA83A</ContentTypeId>
    <TemplateUrl xmlns="http://schemas.microsoft.com/sharepoint/v3" xsi:nil="true"/>
    <Osoba xmlns="D0DFCF85-0586-4233-A1ED-7978898FA83A">STAT\KROLE</Osoba>
    <_SourceUrl xmlns="http://schemas.microsoft.com/sharepoint/v3" xsi:nil="true"/>
    <xd_ProgID xmlns="http://schemas.microsoft.com/sharepoint/v3" xsi:nil="true"/>
    <Odbiorcy2 xmlns="D0DFCF85-0586-4233-A1ED-7978898FA83A" xsi:nil="true"/>
    <Order xmlns="http://schemas.microsoft.com/sharepoint/v3" xsi:nil="true"/>
    <NazwaPliku xmlns="D0DFCF85-0586-4233-A1ED-7978898FA83A">Kopia RSW_2015_Dział_X_Kultura Turystyka Sport.xlsx</NazwaPliku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01750F1-EAA9-4710-AF24-7B2B87D2C5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0DFCF85-0586-4233-A1ED-7978898FA8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B570F73-A107-4372-B761-A0F63054D81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D0DFCF85-0586-4233-A1ED-7978898FA83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19</vt:i4>
      </vt:variant>
    </vt:vector>
  </HeadingPairs>
  <TitlesOfParts>
    <vt:vector size="19" baseType="lpstr">
      <vt:lpstr>Tab.1</vt:lpstr>
      <vt:lpstr>Tabl.2</vt:lpstr>
      <vt:lpstr>Tabl.3</vt:lpstr>
      <vt:lpstr>Tabl.4</vt:lpstr>
      <vt:lpstr>Tabl.5</vt:lpstr>
      <vt:lpstr>Tabl.6</vt:lpstr>
      <vt:lpstr>Tabl.7</vt:lpstr>
      <vt:lpstr>Tabl.8</vt:lpstr>
      <vt:lpstr>Tabl.9</vt:lpstr>
      <vt:lpstr>Tabl.10</vt:lpstr>
      <vt:lpstr>Tabl.11</vt:lpstr>
      <vt:lpstr>Tabl.12 </vt:lpstr>
      <vt:lpstr>Tabl.12(cd.)</vt:lpstr>
      <vt:lpstr>Tabl.12(dok.)</vt:lpstr>
      <vt:lpstr>Tabl.13</vt:lpstr>
      <vt:lpstr>Tabl.14</vt:lpstr>
      <vt:lpstr>Tabl.15</vt:lpstr>
      <vt:lpstr>Tabl.16</vt:lpstr>
      <vt:lpstr>Tabl.17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Grobicka</dc:creator>
  <cp:lastModifiedBy>Poświata  Joanna</cp:lastModifiedBy>
  <cp:lastPrinted>2015-12-17T09:05:56Z</cp:lastPrinted>
  <dcterms:created xsi:type="dcterms:W3CDTF">2001-04-18T12:54:52Z</dcterms:created>
  <dcterms:modified xsi:type="dcterms:W3CDTF">2016-01-05T10:25:22Z</dcterms:modified>
</cp:coreProperties>
</file>